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mpena\Dropbox\2020\00_Portal Internet\01-Enero\13\01-Informe Transparencia\"/>
    </mc:Choice>
  </mc:AlternateContent>
  <bookViews>
    <workbookView xWindow="2130" yWindow="0" windowWidth="19200" windowHeight="10305" tabRatio="854" firstSheet="1" activeTab="12"/>
  </bookViews>
  <sheets>
    <sheet name="DatosGrafico" sheetId="2" state="hidden" r:id="rId1"/>
    <sheet name="Enero" sheetId="1" r:id="rId2"/>
    <sheet name="Ene-Feb" sheetId="3" r:id="rId3"/>
    <sheet name="Ene-Mar" sheetId="14" r:id="rId4"/>
    <sheet name="Ene-Abr" sheetId="15" r:id="rId5"/>
    <sheet name="Ene-May" sheetId="16" r:id="rId6"/>
    <sheet name="Ene-Jun" sheetId="17" r:id="rId7"/>
    <sheet name="Ene-Jul" sheetId="18" r:id="rId8"/>
    <sheet name="Ene-Ago" sheetId="19" r:id="rId9"/>
    <sheet name="Ene-Sep" sheetId="20" r:id="rId10"/>
    <sheet name="Ene-Oct" sheetId="21" r:id="rId11"/>
    <sheet name="Ene-Nov" sheetId="22" r:id="rId12"/>
    <sheet name="Ene-Dic" sheetId="23" r:id="rId13"/>
  </sheets>
  <definedNames>
    <definedName name="_xlnm.Print_Area" localSheetId="4">'Ene-Abr'!$A$1:$O$43</definedName>
    <definedName name="_xlnm.Print_Area" localSheetId="8">'Ene-Ago'!$A$1:$O$43</definedName>
    <definedName name="_xlnm.Print_Area" localSheetId="12">'Ene-Dic'!$A$1:$O$43</definedName>
    <definedName name="_xlnm.Print_Area" localSheetId="2">'Ene-Feb'!$A$1:$O$43</definedName>
    <definedName name="_xlnm.Print_Area" localSheetId="7">'Ene-Jul'!$A$1:$O$43</definedName>
    <definedName name="_xlnm.Print_Area" localSheetId="6">'Ene-Jun'!$A$1:$O$43</definedName>
    <definedName name="_xlnm.Print_Area" localSheetId="3">'Ene-Mar'!$A$1:$O$43</definedName>
    <definedName name="_xlnm.Print_Area" localSheetId="5">'Ene-May'!$A$1:$O$43</definedName>
    <definedName name="_xlnm.Print_Area" localSheetId="11">'Ene-Nov'!$A$1:$O$43</definedName>
    <definedName name="_xlnm.Print_Area" localSheetId="10">'Ene-Oct'!$A$1:$O$43</definedName>
    <definedName name="_xlnm.Print_Area" localSheetId="1">Enero!$A$1:$O$43</definedName>
    <definedName name="_xlnm.Print_Area" localSheetId="9">'Ene-Sep'!$A$1:$O$43</definedName>
  </definedNames>
  <calcPr calcId="152511"/>
</workbook>
</file>

<file path=xl/calcChain.xml><?xml version="1.0" encoding="utf-8"?>
<calcChain xmlns="http://schemas.openxmlformats.org/spreadsheetml/2006/main">
  <c r="G21" i="20" l="1"/>
  <c r="G21" i="19"/>
  <c r="E21" i="19" l="1"/>
  <c r="E21" i="20" l="1"/>
  <c r="H22" i="2" l="1"/>
  <c r="G42" i="2" l="1"/>
  <c r="G41" i="2"/>
  <c r="G40" i="2"/>
  <c r="R53" i="2" l="1"/>
  <c r="S53" i="2"/>
  <c r="H44" i="2" l="1"/>
  <c r="N17" i="1" s="1"/>
  <c r="H41" i="2"/>
  <c r="N14" i="1" s="1"/>
  <c r="H40" i="2"/>
  <c r="N12" i="1" s="1"/>
  <c r="F44" i="2" l="1"/>
  <c r="F41" i="2"/>
  <c r="F42" i="2"/>
  <c r="F40" i="2"/>
  <c r="E42" i="2"/>
  <c r="G9" i="2"/>
  <c r="G44" i="2" s="1"/>
  <c r="G6" i="2"/>
  <c r="G5" i="2"/>
  <c r="E12" i="15" l="1"/>
  <c r="E14" i="15"/>
  <c r="E17" i="15"/>
  <c r="E21" i="15"/>
  <c r="E25" i="15"/>
  <c r="E9" i="15" l="1"/>
  <c r="K7" i="2" l="1"/>
  <c r="G69" i="2" s="1"/>
  <c r="E25" i="23"/>
  <c r="E21" i="23"/>
  <c r="E17" i="23"/>
  <c r="E14" i="23"/>
  <c r="E12" i="23"/>
  <c r="E25" i="22"/>
  <c r="E21" i="22"/>
  <c r="E17" i="22"/>
  <c r="E14" i="22"/>
  <c r="E12" i="22"/>
  <c r="E25" i="21"/>
  <c r="E21" i="21"/>
  <c r="E17" i="21"/>
  <c r="E14" i="21"/>
  <c r="E12" i="21"/>
  <c r="E25" i="20"/>
  <c r="E17" i="20"/>
  <c r="E14" i="20"/>
  <c r="E12" i="20"/>
  <c r="E25" i="19"/>
  <c r="E17" i="19"/>
  <c r="E14" i="19"/>
  <c r="E12" i="19"/>
  <c r="E25" i="18"/>
  <c r="E21" i="18"/>
  <c r="E17" i="18"/>
  <c r="E14" i="18"/>
  <c r="E12" i="18"/>
  <c r="E25" i="17"/>
  <c r="E21" i="17"/>
  <c r="E17" i="17"/>
  <c r="E14" i="17"/>
  <c r="E12" i="17"/>
  <c r="E25" i="16"/>
  <c r="E21" i="16"/>
  <c r="E17" i="16"/>
  <c r="E14" i="16"/>
  <c r="E12" i="16"/>
  <c r="E14" i="14"/>
  <c r="E14" i="3"/>
  <c r="E25" i="14"/>
  <c r="E21" i="14"/>
  <c r="E17" i="14"/>
  <c r="E12" i="14"/>
  <c r="E14" i="1"/>
  <c r="H34" i="2"/>
  <c r="I34" i="2" s="1"/>
  <c r="G25" i="3" s="1"/>
  <c r="H30" i="2"/>
  <c r="H26" i="2"/>
  <c r="I26" i="2" s="1"/>
  <c r="H23" i="2"/>
  <c r="I22" i="2"/>
  <c r="E25" i="3"/>
  <c r="E21" i="3"/>
  <c r="E17" i="3"/>
  <c r="E12" i="3"/>
  <c r="E44" i="2"/>
  <c r="E25" i="1"/>
  <c r="E21" i="1"/>
  <c r="E17" i="1"/>
  <c r="E12" i="1"/>
  <c r="E7" i="2"/>
  <c r="G7" i="2" s="1"/>
  <c r="T5" i="2"/>
  <c r="T6" i="2"/>
  <c r="T17" i="2"/>
  <c r="T13" i="2"/>
  <c r="T9" i="2"/>
  <c r="J7" i="2"/>
  <c r="F69" i="2" s="1"/>
  <c r="S7" i="2"/>
  <c r="O69" i="2" s="1"/>
  <c r="R7" i="2"/>
  <c r="N69" i="2" s="1"/>
  <c r="Q7" i="2"/>
  <c r="M69" i="2" s="1"/>
  <c r="P7" i="2"/>
  <c r="L69" i="2" s="1"/>
  <c r="O7" i="2"/>
  <c r="K69" i="2" s="1"/>
  <c r="N7" i="2"/>
  <c r="J69" i="2" s="1"/>
  <c r="M7" i="2"/>
  <c r="I69" i="2" s="1"/>
  <c r="L7" i="2"/>
  <c r="H69" i="2" s="1"/>
  <c r="I7" i="2"/>
  <c r="E69" i="2" s="1"/>
  <c r="H7" i="2"/>
  <c r="D69" i="2" s="1"/>
  <c r="D70" i="2" s="1"/>
  <c r="E70" i="2" l="1"/>
  <c r="F70" i="2" s="1"/>
  <c r="P69" i="2"/>
  <c r="J34" i="2"/>
  <c r="E9" i="16"/>
  <c r="E9" i="1"/>
  <c r="E9" i="22"/>
  <c r="E9" i="3"/>
  <c r="E9" i="21"/>
  <c r="E9" i="14"/>
  <c r="E9" i="18"/>
  <c r="E9" i="23"/>
  <c r="E9" i="17"/>
  <c r="E9" i="20"/>
  <c r="E9" i="19"/>
  <c r="I30" i="2"/>
  <c r="G12" i="3"/>
  <c r="J22" i="2"/>
  <c r="G17" i="3"/>
  <c r="J26" i="2"/>
  <c r="H24" i="2"/>
  <c r="I23" i="2"/>
  <c r="T7" i="2"/>
  <c r="I40" i="2"/>
  <c r="I41" i="2"/>
  <c r="I44" i="2"/>
  <c r="T53" i="2" l="1"/>
  <c r="G70" i="2"/>
  <c r="T52" i="2"/>
  <c r="G25" i="14"/>
  <c r="K34" i="2"/>
  <c r="G17" i="14"/>
  <c r="K26" i="2"/>
  <c r="G12" i="14"/>
  <c r="K22" i="2"/>
  <c r="T51" i="2"/>
  <c r="J40" i="2"/>
  <c r="K40" i="2" s="1"/>
  <c r="N12" i="3"/>
  <c r="J30" i="2"/>
  <c r="G21" i="3"/>
  <c r="I42" i="2"/>
  <c r="J44" i="2"/>
  <c r="N17" i="3"/>
  <c r="J41" i="2"/>
  <c r="N14" i="3"/>
  <c r="N9" i="1"/>
  <c r="G14" i="3"/>
  <c r="G9" i="3" s="1"/>
  <c r="J23" i="2"/>
  <c r="I24" i="2"/>
  <c r="G25" i="15" l="1"/>
  <c r="L34" i="2"/>
  <c r="G21" i="14"/>
  <c r="K30" i="2"/>
  <c r="G17" i="15"/>
  <c r="L26" i="2"/>
  <c r="G12" i="15"/>
  <c r="L22" i="2"/>
  <c r="G14" i="14"/>
  <c r="K23" i="2"/>
  <c r="K24" i="2" s="1"/>
  <c r="N14" i="14"/>
  <c r="K41" i="2"/>
  <c r="T54" i="2"/>
  <c r="H70" i="2"/>
  <c r="N12" i="15"/>
  <c r="L40" i="2"/>
  <c r="G9" i="14"/>
  <c r="N17" i="14"/>
  <c r="K44" i="2"/>
  <c r="J24" i="2"/>
  <c r="N9" i="3"/>
  <c r="N12" i="14"/>
  <c r="J42" i="2"/>
  <c r="N9" i="14" l="1"/>
  <c r="G25" i="16"/>
  <c r="M34" i="2"/>
  <c r="G21" i="15"/>
  <c r="L30" i="2"/>
  <c r="G17" i="16"/>
  <c r="M26" i="2"/>
  <c r="G14" i="15"/>
  <c r="L23" i="2"/>
  <c r="L24" i="2" s="1"/>
  <c r="M22" i="2"/>
  <c r="G12" i="16"/>
  <c r="G9" i="15"/>
  <c r="N12" i="16"/>
  <c r="M40" i="2"/>
  <c r="N14" i="15"/>
  <c r="N9" i="15" s="1"/>
  <c r="L41" i="2"/>
  <c r="N17" i="15"/>
  <c r="L44" i="2"/>
  <c r="I70" i="2"/>
  <c r="T55" i="2"/>
  <c r="K42" i="2"/>
  <c r="G25" i="17" l="1"/>
  <c r="N34" i="2"/>
  <c r="G21" i="16"/>
  <c r="M30" i="2"/>
  <c r="G17" i="17"/>
  <c r="N26" i="2"/>
  <c r="G12" i="17"/>
  <c r="N22" i="2"/>
  <c r="G14" i="16"/>
  <c r="M23" i="2"/>
  <c r="M24" i="2" s="1"/>
  <c r="G9" i="16"/>
  <c r="N17" i="16"/>
  <c r="M44" i="2"/>
  <c r="J70" i="2"/>
  <c r="T56" i="2"/>
  <c r="N14" i="16"/>
  <c r="N9" i="16" s="1"/>
  <c r="M41" i="2"/>
  <c r="L42" i="2"/>
  <c r="N12" i="17"/>
  <c r="N40" i="2"/>
  <c r="G25" i="18" l="1"/>
  <c r="O34" i="2"/>
  <c r="G21" i="17"/>
  <c r="N30" i="2"/>
  <c r="G17" i="18"/>
  <c r="O26" i="2"/>
  <c r="G12" i="18"/>
  <c r="O22" i="2"/>
  <c r="G14" i="17"/>
  <c r="N23" i="2"/>
  <c r="N24" i="2" s="1"/>
  <c r="G9" i="17"/>
  <c r="K70" i="2"/>
  <c r="T57" i="2"/>
  <c r="N12" i="18"/>
  <c r="O40" i="2"/>
  <c r="N14" i="17"/>
  <c r="N9" i="17" s="1"/>
  <c r="N41" i="2"/>
  <c r="M42" i="2"/>
  <c r="N17" i="17"/>
  <c r="N44" i="2"/>
  <c r="G25" i="19" l="1"/>
  <c r="P34" i="2"/>
  <c r="G21" i="18"/>
  <c r="O30" i="2"/>
  <c r="G17" i="19"/>
  <c r="P26" i="2"/>
  <c r="P22" i="2"/>
  <c r="G12" i="19"/>
  <c r="G14" i="18"/>
  <c r="G9" i="18" s="1"/>
  <c r="O23" i="2"/>
  <c r="O24" i="2" s="1"/>
  <c r="N14" i="18"/>
  <c r="O41" i="2"/>
  <c r="N42" i="2"/>
  <c r="N12" i="19"/>
  <c r="P40" i="2"/>
  <c r="N9" i="18"/>
  <c r="L70" i="2"/>
  <c r="T58" i="2"/>
  <c r="N17" i="18"/>
  <c r="O44" i="2"/>
  <c r="G25" i="20" l="1"/>
  <c r="Q34" i="2"/>
  <c r="P30" i="2"/>
  <c r="G17" i="20"/>
  <c r="Q26" i="2"/>
  <c r="G14" i="19"/>
  <c r="G9" i="19" s="1"/>
  <c r="P23" i="2"/>
  <c r="P24" i="2" s="1"/>
  <c r="G12" i="20"/>
  <c r="Q22" i="2"/>
  <c r="M70" i="2"/>
  <c r="T59" i="2"/>
  <c r="N12" i="20"/>
  <c r="Q40" i="2"/>
  <c r="N17" i="19"/>
  <c r="P44" i="2"/>
  <c r="N14" i="19"/>
  <c r="N9" i="19" s="1"/>
  <c r="P41" i="2"/>
  <c r="O42" i="2"/>
  <c r="G25" i="21" l="1"/>
  <c r="R34" i="2"/>
  <c r="Q30" i="2"/>
  <c r="G17" i="21"/>
  <c r="R26" i="2"/>
  <c r="G14" i="20"/>
  <c r="G9" i="20" s="1"/>
  <c r="Q23" i="2"/>
  <c r="Q24" i="2" s="1"/>
  <c r="R22" i="2"/>
  <c r="G12" i="21"/>
  <c r="N14" i="20"/>
  <c r="N9" i="20" s="1"/>
  <c r="Q41" i="2"/>
  <c r="P42" i="2"/>
  <c r="N17" i="20"/>
  <c r="Q44" i="2"/>
  <c r="N12" i="21"/>
  <c r="R40" i="2"/>
  <c r="N70" i="2"/>
  <c r="T60" i="2"/>
  <c r="G25" i="22" l="1"/>
  <c r="S34" i="2"/>
  <c r="G25" i="23" s="1"/>
  <c r="G21" i="21"/>
  <c r="R30" i="2"/>
  <c r="G17" i="22"/>
  <c r="S26" i="2"/>
  <c r="G17" i="23" s="1"/>
  <c r="G12" i="22"/>
  <c r="S22" i="2"/>
  <c r="G14" i="21"/>
  <c r="G9" i="21" s="1"/>
  <c r="R23" i="2"/>
  <c r="O70" i="2"/>
  <c r="T62" i="2" s="1"/>
  <c r="T61" i="2"/>
  <c r="N17" i="21"/>
  <c r="R44" i="2"/>
  <c r="N14" i="21"/>
  <c r="N9" i="21" s="1"/>
  <c r="R41" i="2"/>
  <c r="Q42" i="2"/>
  <c r="N12" i="22"/>
  <c r="S40" i="2"/>
  <c r="G21" i="22" l="1"/>
  <c r="S30" i="2"/>
  <c r="G21" i="23" s="1"/>
  <c r="G14" i="22"/>
  <c r="S23" i="2"/>
  <c r="G14" i="23" s="1"/>
  <c r="R24" i="2"/>
  <c r="G12" i="23"/>
  <c r="G9" i="22"/>
  <c r="N12" i="23"/>
  <c r="N14" i="22"/>
  <c r="N9" i="22" s="1"/>
  <c r="S41" i="2"/>
  <c r="N14" i="23" s="1"/>
  <c r="R42" i="2"/>
  <c r="N17" i="22"/>
  <c r="S44" i="2"/>
  <c r="N17" i="23" s="1"/>
  <c r="H42" i="2"/>
  <c r="S24" i="2" l="1"/>
  <c r="G9" i="23"/>
  <c r="S42" i="2"/>
  <c r="N9" i="23"/>
</calcChain>
</file>

<file path=xl/sharedStrings.xml><?xml version="1.0" encoding="utf-8"?>
<sst xmlns="http://schemas.openxmlformats.org/spreadsheetml/2006/main" count="389" uniqueCount="78">
  <si>
    <t>Resumen General de Solicitudes de Acceso a la Información</t>
  </si>
  <si>
    <t>Procedimientos de Acceso a la Información</t>
  </si>
  <si>
    <t>Solicitudes tramitadas por procedimiento Sumario</t>
  </si>
  <si>
    <t>Total de solicitudes turnadas para su conocimiento</t>
  </si>
  <si>
    <t>Año</t>
  </si>
  <si>
    <t>Número</t>
  </si>
  <si>
    <t>Solicitudes desahogadas personas privadas de</t>
  </si>
  <si>
    <t>su libertad</t>
  </si>
  <si>
    <t xml:space="preserve">Total de solicitudes tramitadas mediante los </t>
  </si>
  <si>
    <t>Procedimientos ordinarios y sumarios</t>
  </si>
  <si>
    <t>Total de solicitudes tramitadas mediante los</t>
  </si>
  <si>
    <t>Procedimientos sumario y ordinario</t>
  </si>
  <si>
    <t>Sistematización de la Información Judicial</t>
  </si>
  <si>
    <t xml:space="preserve">Unidad General de Transparencia y </t>
  </si>
  <si>
    <t>Solicitudes tramitadas por la Unidad de Transparencia</t>
  </si>
  <si>
    <t>Comité Especializado</t>
  </si>
  <si>
    <t>Comité de Transparencia</t>
  </si>
  <si>
    <t>Recursos de revisión interpuestos</t>
  </si>
  <si>
    <t>Ene</t>
  </si>
  <si>
    <t>Feb</t>
  </si>
  <si>
    <t>Mensual</t>
  </si>
  <si>
    <t>Acumulado 
Año</t>
  </si>
  <si>
    <t>Solicitudes</t>
  </si>
  <si>
    <t>Mar</t>
  </si>
  <si>
    <t>Abr</t>
  </si>
  <si>
    <t>May</t>
  </si>
  <si>
    <t>Jun</t>
  </si>
  <si>
    <r>
      <t xml:space="preserve">Recursos de revisión interpuestos </t>
    </r>
    <r>
      <rPr>
        <sz val="8"/>
        <color theme="1"/>
        <rFont val="Arial"/>
        <family val="2"/>
      </rPr>
      <t>(1)</t>
    </r>
  </si>
  <si>
    <t>Jul</t>
  </si>
  <si>
    <t>Ago</t>
  </si>
  <si>
    <t>Sep</t>
  </si>
  <si>
    <t>Oct</t>
  </si>
  <si>
    <t>Nov</t>
  </si>
  <si>
    <t>Dic</t>
  </si>
  <si>
    <t>Total de solicitudes tramitadas mediante los Procedimientos ordinarios y sumarios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</si>
  <si>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</si>
  <si>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</si>
  <si>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</si>
  <si>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</si>
  <si>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</si>
  <si>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</si>
  <si>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</si>
  <si>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</si>
  <si>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</si>
  <si>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</si>
  <si>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</si>
  <si>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</si>
  <si>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Solicitudes desahogadas personas privadas de su Libertad</t>
  </si>
  <si>
    <t>2003-2017</t>
  </si>
  <si>
    <t>Total</t>
  </si>
  <si>
    <t>2003-2018</t>
  </si>
  <si>
    <t>Procedimientos de Acceso a la Información Acumulados 2019</t>
  </si>
  <si>
    <t>Procedimientos de Acceso a la Información 2003 al mes de 2019</t>
  </si>
  <si>
    <t>Enero, 2019</t>
  </si>
  <si>
    <t>Acumulado junio 2003 a enero de 2019</t>
  </si>
  <si>
    <t>Febrero 2019</t>
  </si>
  <si>
    <t>Acumulado junio 2003 a febrero de 2019</t>
  </si>
  <si>
    <t>Anual 2019</t>
  </si>
  <si>
    <t>Marzo, 2019</t>
  </si>
  <si>
    <t>Acumulado junio 2003 a marzo de 2019</t>
  </si>
  <si>
    <t>Abril, 2019</t>
  </si>
  <si>
    <t>Acumulado junio 2003 a abril de 2019</t>
  </si>
  <si>
    <t>Mayo, 2019</t>
  </si>
  <si>
    <t>Acumulado junio 2003 a mayo de 2019</t>
  </si>
  <si>
    <t>Junio, 2019</t>
  </si>
  <si>
    <t>Acumulado junio 2003 a junio de 2019</t>
  </si>
  <si>
    <t>Julio, 2019</t>
  </si>
  <si>
    <t>Acumulado junio 2003 a julio de 2019</t>
  </si>
  <si>
    <t>Agosto, 2019</t>
  </si>
  <si>
    <t>Acumulado junio 2003 a agosto de 2019</t>
  </si>
  <si>
    <t>Septiembre, 2019</t>
  </si>
  <si>
    <t>Acumulado junio 2003 a septiembre de 2019</t>
  </si>
  <si>
    <t>Octubre, 2019</t>
  </si>
  <si>
    <t>Acumulado junio 2003 a octubre de 2019</t>
  </si>
  <si>
    <t>Noviembre, 2019</t>
  </si>
  <si>
    <t>Acumulado junio 2003 a noviembre de 2019</t>
  </si>
  <si>
    <t>Diciembre, 2019</t>
  </si>
  <si>
    <t>Acumulado junio 2003 a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</si>
</sst>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Georgia"/>
      <family val="1"/>
    </font>
    <font>
      <sz val="14"/>
      <color theme="1"/>
      <name val="Georgia"/>
      <family val="1"/>
    </font>
    <font>
      <b/>
      <sz val="9"/>
      <color rgb="FF595959"/>
      <name val="Georgia"/>
      <family val="1"/>
    </font>
    <font>
      <sz val="14"/>
      <color theme="6" tint="-0.249977111117893"/>
      <name val="Georgia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4"/>
      <color theme="8" tint="-0.249977111117893"/>
      <name val="Georgia"/>
      <family val="1"/>
    </font>
    <font>
      <b/>
      <sz val="10"/>
      <color theme="8" tint="-0.249977111117893"/>
      <name val="Georgia"/>
      <family val="1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8" tint="-0.249977111117893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 tint="0.34998626667073579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medium">
        <color theme="1" tint="0.34998626667073579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3" fontId="6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 applyBorder="1"/>
    <xf numFmtId="0" fontId="9" fillId="0" borderId="0" xfId="0" applyFont="1" applyAlignment="1">
      <alignment horizontal="right" wrapText="1"/>
    </xf>
    <xf numFmtId="17" fontId="9" fillId="0" borderId="0" xfId="0" quotePrefix="1" applyNumberFormat="1" applyFont="1" applyAlignment="1">
      <alignment horizontal="right" wrapText="1"/>
    </xf>
    <xf numFmtId="3" fontId="6" fillId="0" borderId="0" xfId="0" applyNumberFormat="1" applyFont="1" applyFill="1"/>
    <xf numFmtId="0" fontId="6" fillId="0" borderId="0" xfId="0" applyFont="1" applyFill="1"/>
    <xf numFmtId="3" fontId="1" fillId="0" borderId="0" xfId="0" applyNumberFormat="1" applyFont="1"/>
    <xf numFmtId="3" fontId="1" fillId="0" borderId="1" xfId="0" applyNumberFormat="1" applyFont="1" applyBorder="1"/>
    <xf numFmtId="3" fontId="12" fillId="0" borderId="2" xfId="0" applyNumberFormat="1" applyFont="1" applyBorder="1" applyAlignment="1" applyProtection="1">
      <alignment horizontal="right" vertical="center"/>
      <protection locked="0"/>
    </xf>
    <xf numFmtId="3" fontId="0" fillId="0" borderId="0" xfId="0" applyNumberFormat="1" applyProtection="1"/>
    <xf numFmtId="0" fontId="12" fillId="0" borderId="2" xfId="0" applyFont="1" applyBorder="1" applyAlignment="1" applyProtection="1">
      <alignment horizontal="right" vertical="center"/>
      <protection locked="0"/>
    </xf>
    <xf numFmtId="0" fontId="0" fillId="0" borderId="0" xfId="0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8" fillId="0" borderId="0" xfId="0" applyFont="1" applyBorder="1" applyProtection="1"/>
    <xf numFmtId="0" fontId="0" fillId="0" borderId="0" xfId="0" applyBorder="1" applyProtection="1"/>
    <xf numFmtId="0" fontId="0" fillId="0" borderId="8" xfId="0" applyBorder="1" applyProtection="1"/>
    <xf numFmtId="0" fontId="1" fillId="0" borderId="0" xfId="0" applyFont="1" applyBorder="1" applyProtection="1"/>
    <xf numFmtId="0" fontId="1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3" fontId="13" fillId="3" borderId="2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Protection="1"/>
    <xf numFmtId="0" fontId="12" fillId="0" borderId="1" xfId="0" applyFont="1" applyBorder="1" applyProtection="1"/>
    <xf numFmtId="0" fontId="12" fillId="0" borderId="0" xfId="0" applyFont="1" applyBorder="1" applyProtection="1"/>
    <xf numFmtId="0" fontId="6" fillId="0" borderId="0" xfId="0" applyFont="1" applyBorder="1" applyProtection="1"/>
    <xf numFmtId="0" fontId="6" fillId="0" borderId="1" xfId="0" applyFont="1" applyBorder="1" applyProtection="1"/>
    <xf numFmtId="0" fontId="0" fillId="0" borderId="9" xfId="0" applyBorder="1" applyProtection="1"/>
    <xf numFmtId="0" fontId="6" fillId="0" borderId="10" xfId="0" applyFont="1" applyBorder="1" applyAlignment="1" applyProtection="1">
      <alignment horizontal="left" vertical="center" wrapText="1"/>
    </xf>
    <xf numFmtId="0" fontId="6" fillId="0" borderId="10" xfId="0" applyFont="1" applyBorder="1" applyProtection="1"/>
    <xf numFmtId="0" fontId="12" fillId="0" borderId="1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Protection="1"/>
    <xf numFmtId="0" fontId="12" fillId="0" borderId="0" xfId="0" applyFont="1" applyBorder="1" applyAlignment="1" applyProtection="1">
      <alignment horizontal="right" vertical="center"/>
    </xf>
    <xf numFmtId="0" fontId="8" fillId="0" borderId="5" xfId="0" applyFont="1" applyBorder="1" applyProtection="1"/>
    <xf numFmtId="0" fontId="14" fillId="0" borderId="10" xfId="0" applyFont="1" applyBorder="1" applyAlignment="1" applyProtection="1">
      <alignment horizontal="center" vertical="center"/>
    </xf>
    <xf numFmtId="3" fontId="12" fillId="0" borderId="10" xfId="0" applyNumberFormat="1" applyFont="1" applyBorder="1" applyAlignment="1" applyProtection="1">
      <alignment horizontal="right" vertical="center"/>
    </xf>
    <xf numFmtId="0" fontId="0" fillId="0" borderId="10" xfId="0" applyBorder="1" applyProtection="1"/>
    <xf numFmtId="0" fontId="0" fillId="0" borderId="11" xfId="0" applyBorder="1" applyProtection="1"/>
    <xf numFmtId="0" fontId="10" fillId="0" borderId="0" xfId="0" applyFont="1" applyProtection="1"/>
    <xf numFmtId="0" fontId="0" fillId="2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3" fontId="0" fillId="2" borderId="0" xfId="0" applyNumberFormat="1" applyFill="1" applyAlignment="1" applyProtection="1">
      <alignment horizontal="center"/>
    </xf>
    <xf numFmtId="0" fontId="8" fillId="0" borderId="8" xfId="0" applyFont="1" applyBorder="1" applyAlignment="1" applyProtection="1">
      <alignment horizontal="center" vertical="center"/>
    </xf>
    <xf numFmtId="3" fontId="12" fillId="0" borderId="12" xfId="0" applyNumberFormat="1" applyFont="1" applyBorder="1" applyAlignment="1" applyProtection="1">
      <alignment horizontal="right" vertical="center"/>
    </xf>
    <xf numFmtId="3" fontId="13" fillId="3" borderId="12" xfId="0" applyNumberFormat="1" applyFont="1" applyFill="1" applyBorder="1" applyAlignment="1" applyProtection="1">
      <alignment horizontal="right" vertical="center"/>
    </xf>
    <xf numFmtId="0" fontId="12" fillId="0" borderId="13" xfId="0" applyFont="1" applyBorder="1" applyProtection="1"/>
    <xf numFmtId="0" fontId="12" fillId="0" borderId="11" xfId="0" applyFont="1" applyBorder="1" applyAlignment="1" applyProtection="1">
      <alignment horizontal="right" vertical="center"/>
    </xf>
    <xf numFmtId="3" fontId="12" fillId="0" borderId="11" xfId="0" applyNumberFormat="1" applyFont="1" applyBorder="1" applyAlignment="1" applyProtection="1">
      <alignment horizontal="right" vertical="center"/>
    </xf>
    <xf numFmtId="3" fontId="12" fillId="4" borderId="2" xfId="0" applyNumberFormat="1" applyFont="1" applyFill="1" applyBorder="1" applyAlignment="1" applyProtection="1">
      <alignment horizontal="right" vertical="center"/>
    </xf>
    <xf numFmtId="0" fontId="12" fillId="4" borderId="12" xfId="0" applyFont="1" applyFill="1" applyBorder="1" applyAlignment="1" applyProtection="1">
      <alignment horizontal="right" vertical="center"/>
    </xf>
    <xf numFmtId="0" fontId="12" fillId="4" borderId="12" xfId="0" applyFont="1" applyFill="1" applyBorder="1" applyProtection="1"/>
    <xf numFmtId="3" fontId="12" fillId="4" borderId="12" xfId="0" applyNumberFormat="1" applyFont="1" applyFill="1" applyBorder="1" applyAlignment="1" applyProtection="1">
      <alignment horizontal="right" vertical="center"/>
    </xf>
    <xf numFmtId="3" fontId="12" fillId="5" borderId="2" xfId="0" applyNumberFormat="1" applyFont="1" applyFill="1" applyBorder="1" applyAlignment="1" applyProtection="1">
      <alignment horizontal="right" vertical="center"/>
    </xf>
    <xf numFmtId="3" fontId="12" fillId="5" borderId="12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11" fillId="0" borderId="0" xfId="0" quotePrefix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A71"/>
      <color rgb="FF73AFB6"/>
      <color rgb="FF4C2432"/>
      <color rgb="FFB15C12"/>
      <color rgb="FF73ACB6"/>
      <color rgb="FFABB6AB"/>
      <color rgb="FFD31245"/>
      <color rgb="FFD59F0F"/>
      <color rgb="FFAA9F4E"/>
      <color rgb="FF956E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</c:f>
              <c:strCache>
                <c:ptCount val="1"/>
                <c:pt idx="0">
                  <c:v>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</c:f>
              <c:numCache>
                <c:formatCode>#,##0</c:formatCode>
                <c:ptCount val="1"/>
                <c:pt idx="0">
                  <c:v>2994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20256528"/>
        <c:axId val="-1920244560"/>
      </c:barChart>
      <c:catAx>
        <c:axId val="-1920256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920244560"/>
        <c:crosses val="autoZero"/>
        <c:auto val="1"/>
        <c:lblAlgn val="ctr"/>
        <c:lblOffset val="100"/>
        <c:noMultiLvlLbl val="0"/>
      </c:catAx>
      <c:valAx>
        <c:axId val="-19202445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9202565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2003 - 2019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</c:ser>
        <c:ser>
          <c:idx val="16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DatosGrafico!$T$51</c:f>
              <c:numCache>
                <c:formatCode>#,##0</c:formatCode>
                <c:ptCount val="1"/>
                <c:pt idx="0">
                  <c:v>2994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20245104"/>
        <c:axId val="-1920257616"/>
      </c:barChart>
      <c:catAx>
        <c:axId val="-1920245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920257616"/>
        <c:crosses val="autoZero"/>
        <c:auto val="1"/>
        <c:lblAlgn val="ctr"/>
        <c:lblOffset val="100"/>
        <c:noMultiLvlLbl val="0"/>
      </c:catAx>
      <c:valAx>
        <c:axId val="-192025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2024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6438928613530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DatosGrafico!$D$68:$E$68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DatosGrafico!$D$69:$E$69</c:f>
              <c:numCache>
                <c:formatCode>#,##0</c:formatCode>
                <c:ptCount val="2"/>
                <c:pt idx="0">
                  <c:v>2994</c:v>
                </c:pt>
                <c:pt idx="1">
                  <c:v>3243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20251088"/>
        <c:axId val="-1920253808"/>
      </c:barChart>
      <c:catAx>
        <c:axId val="-1920251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920253808"/>
        <c:crosses val="autoZero"/>
        <c:auto val="1"/>
        <c:lblAlgn val="ctr"/>
        <c:lblOffset val="100"/>
        <c:noMultiLvlLbl val="0"/>
      </c:catAx>
      <c:valAx>
        <c:axId val="-192025380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9202510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2003 - 2019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</c:ser>
        <c:ser>
          <c:idx val="16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DatosGrafico!$T$52</c:f>
              <c:numCache>
                <c:formatCode>#,##0</c:formatCode>
                <c:ptCount val="1"/>
                <c:pt idx="0">
                  <c:v>6237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20244016"/>
        <c:axId val="-1920247824"/>
      </c:barChart>
      <c:catAx>
        <c:axId val="-1920244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920247824"/>
        <c:crosses val="autoZero"/>
        <c:auto val="1"/>
        <c:lblAlgn val="ctr"/>
        <c:lblOffset val="100"/>
        <c:noMultiLvlLbl val="0"/>
      </c:catAx>
      <c:valAx>
        <c:axId val="-1920247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2024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6438928613530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DatosGrafico!$D$68:$F$68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DatosGrafico!$D$69:$F$69</c:f>
              <c:numCache>
                <c:formatCode>#,##0</c:formatCode>
                <c:ptCount val="3"/>
                <c:pt idx="0">
                  <c:v>2994</c:v>
                </c:pt>
                <c:pt idx="1">
                  <c:v>3243</c:v>
                </c:pt>
                <c:pt idx="2">
                  <c:v>3713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20253264"/>
        <c:axId val="-1920252720"/>
      </c:barChart>
      <c:catAx>
        <c:axId val="-192025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920252720"/>
        <c:crosses val="autoZero"/>
        <c:auto val="1"/>
        <c:lblAlgn val="ctr"/>
        <c:lblOffset val="100"/>
        <c:noMultiLvlLbl val="0"/>
      </c:catAx>
      <c:valAx>
        <c:axId val="-192025272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92025326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2003 - 2019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</c:ser>
        <c:ser>
          <c:idx val="16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DatosGrafico!$T$53</c:f>
              <c:numCache>
                <c:formatCode>#,##0</c:formatCode>
                <c:ptCount val="1"/>
                <c:pt idx="0">
                  <c:v>9950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20243472"/>
        <c:axId val="-1920258704"/>
      </c:barChart>
      <c:catAx>
        <c:axId val="-1920243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920258704"/>
        <c:crosses val="autoZero"/>
        <c:auto val="1"/>
        <c:lblAlgn val="ctr"/>
        <c:lblOffset val="100"/>
        <c:noMultiLvlLbl val="0"/>
      </c:catAx>
      <c:valAx>
        <c:axId val="-1920258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202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64067604610858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DatosGrafico!$D$68:$G$68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DatosGrafico!$D$69:$G$69</c:f>
              <c:numCache>
                <c:formatCode>#,##0</c:formatCode>
                <c:ptCount val="4"/>
                <c:pt idx="0">
                  <c:v>2994</c:v>
                </c:pt>
                <c:pt idx="1">
                  <c:v>3243</c:v>
                </c:pt>
                <c:pt idx="2">
                  <c:v>3713</c:v>
                </c:pt>
                <c:pt idx="3">
                  <c:v>2685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20258160"/>
        <c:axId val="-1920252176"/>
      </c:barChart>
      <c:catAx>
        <c:axId val="-1920258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920252176"/>
        <c:crosses val="autoZero"/>
        <c:auto val="1"/>
        <c:lblAlgn val="ctr"/>
        <c:lblOffset val="100"/>
        <c:noMultiLvlLbl val="0"/>
      </c:catAx>
      <c:valAx>
        <c:axId val="-192025217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9202581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2003 - 2019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</c:ser>
        <c:ser>
          <c:idx val="16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DatosGrafico!$T$54</c:f>
              <c:numCache>
                <c:formatCode>#,##0</c:formatCode>
                <c:ptCount val="1"/>
                <c:pt idx="0">
                  <c:v>12635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20250544"/>
        <c:axId val="-1920255984"/>
      </c:barChart>
      <c:catAx>
        <c:axId val="-19202505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920255984"/>
        <c:crosses val="autoZero"/>
        <c:auto val="1"/>
        <c:lblAlgn val="ctr"/>
        <c:lblOffset val="100"/>
        <c:noMultiLvlLbl val="0"/>
      </c:catAx>
      <c:valAx>
        <c:axId val="-1920255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2025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417230963208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DatosGrafico!$D$68:$H$68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DatosGrafico!$D$69:$H$69</c:f>
              <c:numCache>
                <c:formatCode>#,##0</c:formatCode>
                <c:ptCount val="5"/>
                <c:pt idx="0">
                  <c:v>2994</c:v>
                </c:pt>
                <c:pt idx="1">
                  <c:v>3243</c:v>
                </c:pt>
                <c:pt idx="2">
                  <c:v>3713</c:v>
                </c:pt>
                <c:pt idx="3">
                  <c:v>2685</c:v>
                </c:pt>
                <c:pt idx="4">
                  <c:v>4264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20248912"/>
        <c:axId val="-1916168928"/>
      </c:barChart>
      <c:catAx>
        <c:axId val="-1920248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916168928"/>
        <c:crosses val="autoZero"/>
        <c:auto val="1"/>
        <c:lblAlgn val="ctr"/>
        <c:lblOffset val="100"/>
        <c:noMultiLvlLbl val="0"/>
      </c:catAx>
      <c:valAx>
        <c:axId val="-19161689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9202489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2003 - 2019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</c:ser>
        <c:ser>
          <c:idx val="16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DatosGrafico!$T$55</c:f>
              <c:numCache>
                <c:formatCode>#,##0</c:formatCode>
                <c:ptCount val="1"/>
                <c:pt idx="0">
                  <c:v>16899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16173280"/>
        <c:axId val="-1916174912"/>
      </c:barChart>
      <c:catAx>
        <c:axId val="-1916173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916174912"/>
        <c:crosses val="autoZero"/>
        <c:auto val="1"/>
        <c:lblAlgn val="ctr"/>
        <c:lblOffset val="100"/>
        <c:noMultiLvlLbl val="0"/>
      </c:catAx>
      <c:valAx>
        <c:axId val="-191617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617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DatosGrafico!$D$68:$I$68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DatosGrafico!$D$69:$I$69</c:f>
              <c:numCache>
                <c:formatCode>#,##0</c:formatCode>
                <c:ptCount val="6"/>
                <c:pt idx="0">
                  <c:v>2994</c:v>
                </c:pt>
                <c:pt idx="1">
                  <c:v>3243</c:v>
                </c:pt>
                <c:pt idx="2">
                  <c:v>3713</c:v>
                </c:pt>
                <c:pt idx="3">
                  <c:v>2685</c:v>
                </c:pt>
                <c:pt idx="4">
                  <c:v>4264</c:v>
                </c:pt>
                <c:pt idx="5">
                  <c:v>3311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6171104"/>
        <c:axId val="-1916172736"/>
      </c:barChart>
      <c:catAx>
        <c:axId val="-1916171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916172736"/>
        <c:crosses val="autoZero"/>
        <c:auto val="1"/>
        <c:lblAlgn val="ctr"/>
        <c:lblOffset val="100"/>
        <c:noMultiLvlLbl val="0"/>
      </c:catAx>
      <c:valAx>
        <c:axId val="-19161727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9161711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2003 - 2019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</c:ser>
        <c:ser>
          <c:idx val="16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DatosGrafico!$T$56</c:f>
              <c:numCache>
                <c:formatCode>#,##0</c:formatCode>
                <c:ptCount val="1"/>
                <c:pt idx="0">
                  <c:v>20210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16169472"/>
        <c:axId val="-1916171648"/>
      </c:barChart>
      <c:catAx>
        <c:axId val="-1916169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916171648"/>
        <c:crosses val="autoZero"/>
        <c:auto val="1"/>
        <c:lblAlgn val="ctr"/>
        <c:lblOffset val="100"/>
        <c:noMultiLvlLbl val="0"/>
      </c:catAx>
      <c:valAx>
        <c:axId val="-191617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616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DatosGrafico!$D$68:$J$68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DatosGrafico!$D$69:$J$69</c:f>
              <c:numCache>
                <c:formatCode>#,##0</c:formatCode>
                <c:ptCount val="7"/>
                <c:pt idx="0">
                  <c:v>2994</c:v>
                </c:pt>
                <c:pt idx="1">
                  <c:v>3243</c:v>
                </c:pt>
                <c:pt idx="2">
                  <c:v>3713</c:v>
                </c:pt>
                <c:pt idx="3">
                  <c:v>2685</c:v>
                </c:pt>
                <c:pt idx="4">
                  <c:v>4264</c:v>
                </c:pt>
                <c:pt idx="5">
                  <c:v>3311</c:v>
                </c:pt>
                <c:pt idx="6">
                  <c:v>2115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6167296"/>
        <c:axId val="-1916170560"/>
      </c:barChart>
      <c:catAx>
        <c:axId val="-1916167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916170560"/>
        <c:crosses val="autoZero"/>
        <c:auto val="1"/>
        <c:lblAlgn val="ctr"/>
        <c:lblOffset val="100"/>
        <c:noMultiLvlLbl val="0"/>
      </c:catAx>
      <c:valAx>
        <c:axId val="-19161705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9161672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2003 - 2019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</c:ser>
        <c:ser>
          <c:idx val="16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DatosGrafico!$T$57</c:f>
              <c:numCache>
                <c:formatCode>#,##0</c:formatCode>
                <c:ptCount val="1"/>
                <c:pt idx="0">
                  <c:v>22325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16176000"/>
        <c:axId val="-1916170016"/>
      </c:barChart>
      <c:catAx>
        <c:axId val="-1916176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916170016"/>
        <c:crosses val="autoZero"/>
        <c:auto val="1"/>
        <c:lblAlgn val="ctr"/>
        <c:lblOffset val="100"/>
        <c:noMultiLvlLbl val="0"/>
      </c:catAx>
      <c:valAx>
        <c:axId val="-191617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617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DatosGrafico!$D$68:$K$68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DatosGrafico!$D$69:$K$69</c:f>
              <c:numCache>
                <c:formatCode>#,##0</c:formatCode>
                <c:ptCount val="8"/>
                <c:pt idx="0">
                  <c:v>2994</c:v>
                </c:pt>
                <c:pt idx="1">
                  <c:v>3243</c:v>
                </c:pt>
                <c:pt idx="2">
                  <c:v>3713</c:v>
                </c:pt>
                <c:pt idx="3">
                  <c:v>2685</c:v>
                </c:pt>
                <c:pt idx="4">
                  <c:v>4264</c:v>
                </c:pt>
                <c:pt idx="5">
                  <c:v>3311</c:v>
                </c:pt>
                <c:pt idx="6">
                  <c:v>2115</c:v>
                </c:pt>
                <c:pt idx="7">
                  <c:v>3653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6174368"/>
        <c:axId val="-1916179808"/>
      </c:barChart>
      <c:catAx>
        <c:axId val="-1916174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916179808"/>
        <c:crosses val="autoZero"/>
        <c:auto val="1"/>
        <c:lblAlgn val="ctr"/>
        <c:lblOffset val="100"/>
        <c:noMultiLvlLbl val="0"/>
      </c:catAx>
      <c:valAx>
        <c:axId val="-191617980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9161743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2003 - 2019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</c:ser>
        <c:ser>
          <c:idx val="16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DatosGrafico!$T$58</c:f>
              <c:numCache>
                <c:formatCode>#,##0</c:formatCode>
                <c:ptCount val="1"/>
                <c:pt idx="0">
                  <c:v>25978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16168384"/>
        <c:axId val="-1916167840"/>
      </c:barChart>
      <c:catAx>
        <c:axId val="-191616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916167840"/>
        <c:crosses val="autoZero"/>
        <c:auto val="1"/>
        <c:lblAlgn val="ctr"/>
        <c:lblOffset val="100"/>
        <c:noMultiLvlLbl val="0"/>
      </c:catAx>
      <c:valAx>
        <c:axId val="-1916167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616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DatosGrafico!$D$68:$L$68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DatosGrafico!$D$69:$L$69</c:f>
              <c:numCache>
                <c:formatCode>#,##0</c:formatCode>
                <c:ptCount val="9"/>
                <c:pt idx="0">
                  <c:v>2994</c:v>
                </c:pt>
                <c:pt idx="1">
                  <c:v>3243</c:v>
                </c:pt>
                <c:pt idx="2">
                  <c:v>3713</c:v>
                </c:pt>
                <c:pt idx="3">
                  <c:v>2685</c:v>
                </c:pt>
                <c:pt idx="4">
                  <c:v>4264</c:v>
                </c:pt>
                <c:pt idx="5">
                  <c:v>3311</c:v>
                </c:pt>
                <c:pt idx="6">
                  <c:v>2115</c:v>
                </c:pt>
                <c:pt idx="7">
                  <c:v>3653</c:v>
                </c:pt>
                <c:pt idx="8">
                  <c:v>4009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6178720"/>
        <c:axId val="-1916180352"/>
      </c:barChart>
      <c:catAx>
        <c:axId val="-1916178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916180352"/>
        <c:crosses val="autoZero"/>
        <c:auto val="1"/>
        <c:lblAlgn val="ctr"/>
        <c:lblOffset val="100"/>
        <c:noMultiLvlLbl val="0"/>
      </c:catAx>
      <c:valAx>
        <c:axId val="-19161803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9161787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2003 - 2019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</c:ser>
        <c:ser>
          <c:idx val="16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DatosGrafico!$T$59</c:f>
              <c:numCache>
                <c:formatCode>#,##0</c:formatCode>
                <c:ptCount val="1"/>
                <c:pt idx="0">
                  <c:v>29987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16173824"/>
        <c:axId val="-1916178176"/>
      </c:barChart>
      <c:catAx>
        <c:axId val="-1916173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916178176"/>
        <c:crosses val="autoZero"/>
        <c:auto val="1"/>
        <c:lblAlgn val="ctr"/>
        <c:lblOffset val="100"/>
        <c:noMultiLvlLbl val="0"/>
      </c:catAx>
      <c:valAx>
        <c:axId val="-191617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61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DatosGrafico!$D$68:$M$68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DatosGrafico!$D$69:$M$69</c:f>
              <c:numCache>
                <c:formatCode>#,##0</c:formatCode>
                <c:ptCount val="10"/>
                <c:pt idx="0">
                  <c:v>2994</c:v>
                </c:pt>
                <c:pt idx="1">
                  <c:v>3243</c:v>
                </c:pt>
                <c:pt idx="2">
                  <c:v>3713</c:v>
                </c:pt>
                <c:pt idx="3">
                  <c:v>2685</c:v>
                </c:pt>
                <c:pt idx="4">
                  <c:v>4264</c:v>
                </c:pt>
                <c:pt idx="5">
                  <c:v>3311</c:v>
                </c:pt>
                <c:pt idx="6">
                  <c:v>2115</c:v>
                </c:pt>
                <c:pt idx="7">
                  <c:v>3653</c:v>
                </c:pt>
                <c:pt idx="8">
                  <c:v>4009</c:v>
                </c:pt>
                <c:pt idx="9">
                  <c:v>4761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6176544"/>
        <c:axId val="-1916172192"/>
      </c:barChart>
      <c:catAx>
        <c:axId val="-1916176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916172192"/>
        <c:crosses val="autoZero"/>
        <c:auto val="1"/>
        <c:lblAlgn val="ctr"/>
        <c:lblOffset val="100"/>
        <c:noMultiLvlLbl val="0"/>
      </c:catAx>
      <c:valAx>
        <c:axId val="-191617219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9161765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2003 - 2019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</c:ser>
        <c:ser>
          <c:idx val="16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DatosGrafico!$T$60</c:f>
              <c:numCache>
                <c:formatCode>#,##0</c:formatCode>
                <c:ptCount val="1"/>
                <c:pt idx="0">
                  <c:v>34748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16180896"/>
        <c:axId val="-1916179264"/>
      </c:barChart>
      <c:catAx>
        <c:axId val="-1916180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916179264"/>
        <c:crosses val="autoZero"/>
        <c:auto val="1"/>
        <c:lblAlgn val="ctr"/>
        <c:lblOffset val="100"/>
        <c:noMultiLvlLbl val="0"/>
      </c:catAx>
      <c:valAx>
        <c:axId val="-191617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618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DatosGrafico!$D$68:$O$68</c15:sqref>
                  </c15:fullRef>
                </c:ext>
              </c:extLst>
              <c:f>DatosGrafico!$D$68:$N$68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DatosGrafico!$D$69:$O$69</c15:sqref>
                  </c15:fullRef>
                </c:ext>
              </c:extLst>
              <c:f>DatosGrafico!$D$69:$N$69</c:f>
              <c:numCache>
                <c:formatCode>#,##0</c:formatCode>
                <c:ptCount val="11"/>
                <c:pt idx="0">
                  <c:v>2994</c:v>
                </c:pt>
                <c:pt idx="1">
                  <c:v>3243</c:v>
                </c:pt>
                <c:pt idx="2">
                  <c:v>3713</c:v>
                </c:pt>
                <c:pt idx="3">
                  <c:v>2685</c:v>
                </c:pt>
                <c:pt idx="4">
                  <c:v>4264</c:v>
                </c:pt>
                <c:pt idx="5">
                  <c:v>3311</c:v>
                </c:pt>
                <c:pt idx="6">
                  <c:v>2115</c:v>
                </c:pt>
                <c:pt idx="7">
                  <c:v>3653</c:v>
                </c:pt>
                <c:pt idx="8">
                  <c:v>4009</c:v>
                </c:pt>
                <c:pt idx="9">
                  <c:v>4761</c:v>
                </c:pt>
                <c:pt idx="10">
                  <c:v>3630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6177632"/>
        <c:axId val="-1916177088"/>
      </c:barChart>
      <c:catAx>
        <c:axId val="-1916177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916177088"/>
        <c:crosses val="autoZero"/>
        <c:auto val="1"/>
        <c:lblAlgn val="ctr"/>
        <c:lblOffset val="100"/>
        <c:noMultiLvlLbl val="0"/>
      </c:catAx>
      <c:valAx>
        <c:axId val="-191617708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9161776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2003 - 2019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</c:ser>
        <c:ser>
          <c:idx val="16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DatosGrafico!$T$61</c:f>
              <c:numCache>
                <c:formatCode>#,##0</c:formatCode>
                <c:ptCount val="1"/>
                <c:pt idx="0">
                  <c:v>38378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16175456"/>
        <c:axId val="-1912745072"/>
      </c:barChart>
      <c:catAx>
        <c:axId val="-1916175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912745072"/>
        <c:crosses val="autoZero"/>
        <c:auto val="1"/>
        <c:lblAlgn val="ctr"/>
        <c:lblOffset val="100"/>
        <c:noMultiLvlLbl val="0"/>
      </c:catAx>
      <c:valAx>
        <c:axId val="-1912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617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5513315814400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DatosGrafico!$D$68:$O$68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DatosGrafico!$D$69:$O$69</c:f>
              <c:numCache>
                <c:formatCode>#,##0</c:formatCode>
                <c:ptCount val="12"/>
                <c:pt idx="0">
                  <c:v>2994</c:v>
                </c:pt>
                <c:pt idx="1">
                  <c:v>3243</c:v>
                </c:pt>
                <c:pt idx="2">
                  <c:v>3713</c:v>
                </c:pt>
                <c:pt idx="3">
                  <c:v>2685</c:v>
                </c:pt>
                <c:pt idx="4">
                  <c:v>4264</c:v>
                </c:pt>
                <c:pt idx="5">
                  <c:v>3311</c:v>
                </c:pt>
                <c:pt idx="6">
                  <c:v>2115</c:v>
                </c:pt>
                <c:pt idx="7">
                  <c:v>3653</c:v>
                </c:pt>
                <c:pt idx="8">
                  <c:v>4009</c:v>
                </c:pt>
                <c:pt idx="9">
                  <c:v>4761</c:v>
                </c:pt>
                <c:pt idx="10">
                  <c:v>3630</c:v>
                </c:pt>
                <c:pt idx="11">
                  <c:v>1339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12752144"/>
        <c:axId val="-1912755952"/>
      </c:barChart>
      <c:catAx>
        <c:axId val="-1912752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1912755952"/>
        <c:crosses val="autoZero"/>
        <c:auto val="1"/>
        <c:lblAlgn val="ctr"/>
        <c:lblOffset val="100"/>
        <c:noMultiLvlLbl val="0"/>
      </c:catAx>
      <c:valAx>
        <c:axId val="-19127559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-19127521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Solicitudes de Acceso a la Información </a:t>
            </a:r>
          </a:p>
          <a:p>
            <a:pPr>
              <a:defRPr sz="1000" b="1"/>
            </a:pPr>
            <a:r>
              <a:rPr lang="es-MX" sz="1000" b="1"/>
              <a:t>Acumulado 2003 - 2019</a:t>
            </a:r>
          </a:p>
        </c:rich>
      </c:tx>
      <c:layout>
        <c:manualLayout>
          <c:xMode val="edge"/>
          <c:yMode val="edge"/>
          <c:x val="0.55485458612975391"/>
          <c:y val="1.687763339255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648084175978891"/>
          <c:y val="2.0843877239802598E-2"/>
          <c:w val="0.81781159237866141"/>
          <c:h val="0.8893182311696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DatosGrafico!$D$50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DatosGrafico!$D$51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</c:ser>
        <c:ser>
          <c:idx val="1"/>
          <c:order val="1"/>
          <c:tx>
            <c:strRef>
              <c:f>DatosGrafico!$E$50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DatosGrafico!$E$51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</c:ser>
        <c:ser>
          <c:idx val="2"/>
          <c:order val="2"/>
          <c:tx>
            <c:strRef>
              <c:f>DatosGrafico!$F$50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DatosGrafico!$F$51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</c:ser>
        <c:ser>
          <c:idx val="3"/>
          <c:order val="3"/>
          <c:tx>
            <c:strRef>
              <c:f>DatosGrafico!$G$50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DatosGrafico!$G$51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</c:ser>
        <c:ser>
          <c:idx val="4"/>
          <c:order val="4"/>
          <c:tx>
            <c:strRef>
              <c:f>DatosGrafico!$H$50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DatosGrafico!$H$51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</c:ser>
        <c:ser>
          <c:idx val="5"/>
          <c:order val="5"/>
          <c:tx>
            <c:strRef>
              <c:f>DatosGrafico!$I$50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DatosGrafico!$I$51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</c:ser>
        <c:ser>
          <c:idx val="6"/>
          <c:order val="6"/>
          <c:tx>
            <c:strRef>
              <c:f>DatosGrafico!$J$50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DatosGrafico!$J$51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</c:ser>
        <c:ser>
          <c:idx val="7"/>
          <c:order val="7"/>
          <c:tx>
            <c:strRef>
              <c:f>DatosGrafico!$K$50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DatosGrafico!$K$51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</c:ser>
        <c:ser>
          <c:idx val="8"/>
          <c:order val="8"/>
          <c:tx>
            <c:strRef>
              <c:f>DatosGrafico!$L$50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DatosGrafico!$L$51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</c:ser>
        <c:ser>
          <c:idx val="9"/>
          <c:order val="9"/>
          <c:tx>
            <c:strRef>
              <c:f>DatosGrafico!$M$50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DatosGrafico!$M$51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</c:ser>
        <c:ser>
          <c:idx val="10"/>
          <c:order val="10"/>
          <c:tx>
            <c:strRef>
              <c:f>DatosGrafico!$N$50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DatosGrafico!$N$51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</c:ser>
        <c:ser>
          <c:idx val="11"/>
          <c:order val="11"/>
          <c:tx>
            <c:strRef>
              <c:f>DatosGrafico!$O$50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DatosGrafico!$O$51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</c:ser>
        <c:ser>
          <c:idx val="12"/>
          <c:order val="12"/>
          <c:tx>
            <c:strRef>
              <c:f>DatosGrafico!$P$50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DatosGrafico!$P$51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</c:ser>
        <c:ser>
          <c:idx val="13"/>
          <c:order val="13"/>
          <c:tx>
            <c:strRef>
              <c:f>DatosGrafico!$Q$50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DatosGrafico!$Q$51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</c:ser>
        <c:ser>
          <c:idx val="14"/>
          <c:order val="14"/>
          <c:tx>
            <c:strRef>
              <c:f>DatosGrafico!$R$50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DatosGrafico!$R$51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</c:ser>
        <c:ser>
          <c:idx val="15"/>
          <c:order val="15"/>
          <c:tx>
            <c:strRef>
              <c:f>DatosGrafico!$S$50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DatosGrafico!$S$51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</c:ser>
        <c:ser>
          <c:idx val="16"/>
          <c:order val="16"/>
          <c:tx>
            <c:strRef>
              <c:f>DatosGrafico!$T$50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DatosGrafico!$T$62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12748336"/>
        <c:axId val="-1912749424"/>
      </c:barChart>
      <c:catAx>
        <c:axId val="-1912748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912749424"/>
        <c:crosses val="autoZero"/>
        <c:auto val="1"/>
        <c:lblAlgn val="ctr"/>
        <c:lblOffset val="100"/>
        <c:noMultiLvlLbl val="0"/>
      </c:catAx>
      <c:valAx>
        <c:axId val="-1912749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1274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13417061766036E-2"/>
          <c:y val="7.1264321844846837E-2"/>
          <c:w val="8.0820687822547921E-2"/>
          <c:h val="0.80021445427054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5.xml"/><Relationship Id="rId1" Type="http://schemas.openxmlformats.org/officeDocument/2006/relationships/image" Target="../media/image1.emf"/><Relationship Id="rId4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image" Target="../media/image1.emf"/><Relationship Id="rId4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9.xml"/><Relationship Id="rId1" Type="http://schemas.openxmlformats.org/officeDocument/2006/relationships/image" Target="../media/image1.emf"/><Relationship Id="rId4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1.xml"/><Relationship Id="rId1" Type="http://schemas.openxmlformats.org/officeDocument/2006/relationships/image" Target="../media/image1.emf"/><Relationship Id="rId4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3.xml"/><Relationship Id="rId1" Type="http://schemas.openxmlformats.org/officeDocument/2006/relationships/image" Target="../media/image1.emf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5.xml"/><Relationship Id="rId1" Type="http://schemas.openxmlformats.org/officeDocument/2006/relationships/image" Target="../media/image1.emf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7.xml"/><Relationship Id="rId1" Type="http://schemas.openxmlformats.org/officeDocument/2006/relationships/image" Target="../media/image1.emf"/><Relationship Id="rId4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9.xml"/><Relationship Id="rId1" Type="http://schemas.openxmlformats.org/officeDocument/2006/relationships/image" Target="../media/image1.emf"/><Relationship Id="rId4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1.xml"/><Relationship Id="rId1" Type="http://schemas.openxmlformats.org/officeDocument/2006/relationships/image" Target="../media/image1.emf"/><Relationship Id="rId4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5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42</xdr:row>
      <xdr:rowOff>5715</xdr:rowOff>
    </xdr:to>
    <xdr:graphicFrame macro="">
      <xdr:nvGraphicFramePr>
        <xdr:cNvPr id="10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41</xdr:row>
      <xdr:rowOff>76202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2019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4292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4292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42</xdr:row>
      <xdr:rowOff>5715</xdr:rowOff>
    </xdr:to>
    <xdr:graphicFrame macro="">
      <xdr:nvGraphicFramePr>
        <xdr:cNvPr id="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41</xdr:row>
      <xdr:rowOff>76202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2019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42</xdr:row>
      <xdr:rowOff>5715</xdr:rowOff>
    </xdr:to>
    <xdr:graphicFrame macro="">
      <xdr:nvGraphicFramePr>
        <xdr:cNvPr id="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0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41</xdr:row>
      <xdr:rowOff>76202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2019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42</xdr:row>
      <xdr:rowOff>5715</xdr:rowOff>
    </xdr:to>
    <xdr:graphicFrame macro="">
      <xdr:nvGraphicFramePr>
        <xdr:cNvPr id="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0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41</xdr:row>
      <xdr:rowOff>76202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2019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0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41</xdr:row>
      <xdr:rowOff>76202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2019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53340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0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40</xdr:row>
      <xdr:rowOff>95252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2019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1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40</xdr:row>
      <xdr:rowOff>95252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2019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0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40</xdr:row>
      <xdr:rowOff>95252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2019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10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40</xdr:row>
      <xdr:rowOff>95252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2019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1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40</xdr:row>
      <xdr:rowOff>95252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2019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0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40</xdr:row>
      <xdr:rowOff>95252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2019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28360" y="39624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53340</xdr:colOff>
      <xdr:row>0</xdr:row>
      <xdr:rowOff>1</xdr:rowOff>
    </xdr:from>
    <xdr:to>
      <xdr:col>1</xdr:col>
      <xdr:colOff>76200</xdr:colOff>
      <xdr:row>3</xdr:row>
      <xdr:rowOff>182880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1"/>
          <a:ext cx="807720" cy="8077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39</xdr:row>
      <xdr:rowOff>548640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18</xdr:row>
      <xdr:rowOff>0</xdr:rowOff>
    </xdr:from>
    <xdr:to>
      <xdr:col>14</xdr:col>
      <xdr:colOff>28575</xdr:colOff>
      <xdr:row>40</xdr:row>
      <xdr:rowOff>95252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0.00788</cdr:x>
      <cdr:y>0.06234</cdr:y>
    </cdr:from>
    <cdr:to>
      <cdr:x>0.68497</cdr:x>
      <cdr:y>0.22206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006" y="202833"/>
          <a:ext cx="2837684" cy="519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 b="1">
              <a:solidFill>
                <a:srgbClr val="172934"/>
              </a:solidFill>
              <a:latin typeface="Arial" pitchFamily="34" charset="0"/>
              <a:cs typeface="Arial" pitchFamily="34" charset="0"/>
            </a:rPr>
            <a:t>Solicitudes de Acceso</a:t>
          </a:r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 a la Información</a:t>
          </a:r>
        </a:p>
        <a:p xmlns:a="http://schemas.openxmlformats.org/drawingml/2006/main">
          <a:r>
            <a:rPr lang="es-MX" sz="900" b="1" baseline="0">
              <a:solidFill>
                <a:srgbClr val="172934"/>
              </a:solidFill>
              <a:latin typeface="Arial" pitchFamily="34" charset="0"/>
              <a:cs typeface="Arial" pitchFamily="34" charset="0"/>
            </a:rPr>
            <a:t>Acumulado 2019</a:t>
          </a:r>
          <a:endParaRPr lang="es-MX" sz="900" b="1">
            <a:solidFill>
              <a:srgbClr val="172934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zoomScale="80" zoomScaleNormal="80" workbookViewId="0">
      <selection activeCell="S14" sqref="S14"/>
    </sheetView>
  </sheetViews>
  <sheetFormatPr baseColWidth="10" defaultColWidth="11.42578125" defaultRowHeight="15" x14ac:dyDescent="0.25"/>
  <cols>
    <col min="1" max="1" width="3.7109375" style="21" customWidth="1"/>
    <col min="2" max="18" width="11.42578125" style="21"/>
    <col min="19" max="19" width="12.7109375" style="21" bestFit="1" customWidth="1"/>
    <col min="20" max="16384" width="11.42578125" style="21"/>
  </cols>
  <sheetData>
    <row r="1" spans="1:20" ht="15.75" thickBot="1" x14ac:dyDescent="0.3"/>
    <row r="2" spans="1:20" ht="15.75" thickTop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4"/>
    </row>
    <row r="3" spans="1:20" ht="18" x14ac:dyDescent="0.25">
      <c r="A3" s="25"/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8"/>
    </row>
    <row r="4" spans="1:20" ht="18" x14ac:dyDescent="0.25">
      <c r="A4" s="25"/>
      <c r="B4" s="27"/>
      <c r="C4" s="29"/>
      <c r="D4" s="29"/>
      <c r="E4" s="30" t="s">
        <v>48</v>
      </c>
      <c r="F4" s="30">
        <v>2018</v>
      </c>
      <c r="G4" s="30" t="s">
        <v>50</v>
      </c>
      <c r="H4" s="31" t="s">
        <v>35</v>
      </c>
      <c r="I4" s="31" t="s">
        <v>36</v>
      </c>
      <c r="J4" s="31" t="s">
        <v>37</v>
      </c>
      <c r="K4" s="31" t="s">
        <v>38</v>
      </c>
      <c r="L4" s="31" t="s">
        <v>39</v>
      </c>
      <c r="M4" s="31" t="s">
        <v>40</v>
      </c>
      <c r="N4" s="31" t="s">
        <v>41</v>
      </c>
      <c r="O4" s="31" t="s">
        <v>42</v>
      </c>
      <c r="P4" s="31" t="s">
        <v>43</v>
      </c>
      <c r="Q4" s="31" t="s">
        <v>44</v>
      </c>
      <c r="R4" s="31" t="s">
        <v>45</v>
      </c>
      <c r="S4" s="31" t="s">
        <v>46</v>
      </c>
      <c r="T4" s="54" t="s">
        <v>49</v>
      </c>
    </row>
    <row r="5" spans="1:20" ht="31.5" customHeight="1" x14ac:dyDescent="0.25">
      <c r="A5" s="25"/>
      <c r="B5" s="66" t="s">
        <v>2</v>
      </c>
      <c r="C5" s="66"/>
      <c r="D5" s="66"/>
      <c r="E5" s="60">
        <v>746748</v>
      </c>
      <c r="F5" s="60">
        <v>35084</v>
      </c>
      <c r="G5" s="60">
        <f>E5+F5</f>
        <v>781832</v>
      </c>
      <c r="H5" s="18">
        <v>2598</v>
      </c>
      <c r="I5" s="18">
        <v>2989</v>
      </c>
      <c r="J5" s="18">
        <v>3458</v>
      </c>
      <c r="K5" s="18">
        <v>2459</v>
      </c>
      <c r="L5" s="18">
        <v>3960</v>
      </c>
      <c r="M5" s="18">
        <v>3096</v>
      </c>
      <c r="N5" s="18">
        <v>2001</v>
      </c>
      <c r="O5" s="18">
        <v>3302</v>
      </c>
      <c r="P5" s="18">
        <v>3798</v>
      </c>
      <c r="Q5" s="18">
        <v>4498</v>
      </c>
      <c r="R5" s="18">
        <v>3439</v>
      </c>
      <c r="S5" s="18">
        <v>1258</v>
      </c>
      <c r="T5" s="63">
        <f>SUM(H5:S5)</f>
        <v>36856</v>
      </c>
    </row>
    <row r="6" spans="1:20" ht="33.75" customHeight="1" x14ac:dyDescent="0.25">
      <c r="A6" s="25"/>
      <c r="B6" s="66" t="s">
        <v>14</v>
      </c>
      <c r="C6" s="66"/>
      <c r="D6" s="66"/>
      <c r="E6" s="60">
        <v>25153</v>
      </c>
      <c r="F6" s="60">
        <v>2513</v>
      </c>
      <c r="G6" s="60">
        <f t="shared" ref="G6:G9" si="0">E6+F6</f>
        <v>27666</v>
      </c>
      <c r="H6" s="20">
        <v>396</v>
      </c>
      <c r="I6" s="20">
        <v>254</v>
      </c>
      <c r="J6" s="20">
        <v>255</v>
      </c>
      <c r="K6" s="20">
        <v>226</v>
      </c>
      <c r="L6" s="20">
        <v>304</v>
      </c>
      <c r="M6" s="20">
        <v>215</v>
      </c>
      <c r="N6" s="20">
        <v>114</v>
      </c>
      <c r="O6" s="20">
        <v>351</v>
      </c>
      <c r="P6" s="20">
        <v>211</v>
      </c>
      <c r="Q6" s="20">
        <v>263</v>
      </c>
      <c r="R6" s="20">
        <v>191</v>
      </c>
      <c r="S6" s="20">
        <v>81</v>
      </c>
      <c r="T6" s="61">
        <f>SUM(H6:S6)</f>
        <v>2861</v>
      </c>
    </row>
    <row r="7" spans="1:20" ht="27" customHeight="1" x14ac:dyDescent="0.25">
      <c r="A7" s="25"/>
      <c r="B7" s="68" t="s">
        <v>34</v>
      </c>
      <c r="C7" s="68"/>
      <c r="D7" s="68"/>
      <c r="E7" s="32">
        <f t="shared" ref="E7:S7" si="1">SUM(E5:E6)</f>
        <v>771901</v>
      </c>
      <c r="F7" s="32">
        <v>37597</v>
      </c>
      <c r="G7" s="32">
        <f t="shared" si="0"/>
        <v>809498</v>
      </c>
      <c r="H7" s="32">
        <f t="shared" si="1"/>
        <v>2994</v>
      </c>
      <c r="I7" s="32">
        <f t="shared" si="1"/>
        <v>3243</v>
      </c>
      <c r="J7" s="32">
        <f t="shared" si="1"/>
        <v>3713</v>
      </c>
      <c r="K7" s="32">
        <f t="shared" si="1"/>
        <v>2685</v>
      </c>
      <c r="L7" s="32">
        <f t="shared" si="1"/>
        <v>4264</v>
      </c>
      <c r="M7" s="32">
        <f t="shared" si="1"/>
        <v>3311</v>
      </c>
      <c r="N7" s="32">
        <f t="shared" si="1"/>
        <v>2115</v>
      </c>
      <c r="O7" s="32">
        <f t="shared" si="1"/>
        <v>3653</v>
      </c>
      <c r="P7" s="32">
        <f t="shared" si="1"/>
        <v>4009</v>
      </c>
      <c r="Q7" s="32">
        <f t="shared" si="1"/>
        <v>4761</v>
      </c>
      <c r="R7" s="32">
        <f t="shared" si="1"/>
        <v>3630</v>
      </c>
      <c r="S7" s="32">
        <f t="shared" si="1"/>
        <v>1339</v>
      </c>
      <c r="T7" s="56">
        <f>SUM(H7:S7)</f>
        <v>39717</v>
      </c>
    </row>
    <row r="8" spans="1:20" ht="16.5" thickBot="1" x14ac:dyDescent="0.3">
      <c r="A8" s="25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57"/>
    </row>
    <row r="9" spans="1:20" ht="32.25" customHeight="1" x14ac:dyDescent="0.25">
      <c r="A9" s="25"/>
      <c r="B9" s="67" t="s">
        <v>47</v>
      </c>
      <c r="C9" s="67"/>
      <c r="D9" s="67"/>
      <c r="E9" s="32">
        <v>16552</v>
      </c>
      <c r="F9" s="32">
        <v>1756</v>
      </c>
      <c r="G9" s="32">
        <f t="shared" si="0"/>
        <v>18308</v>
      </c>
      <c r="H9" s="20">
        <v>183</v>
      </c>
      <c r="I9" s="20">
        <v>132</v>
      </c>
      <c r="J9" s="20">
        <v>132</v>
      </c>
      <c r="K9" s="20">
        <v>136</v>
      </c>
      <c r="L9" s="20">
        <v>177</v>
      </c>
      <c r="M9" s="20">
        <v>147</v>
      </c>
      <c r="N9" s="20">
        <v>89</v>
      </c>
      <c r="O9" s="20">
        <v>190</v>
      </c>
      <c r="P9" s="20">
        <v>132</v>
      </c>
      <c r="Q9" s="20">
        <v>180</v>
      </c>
      <c r="R9" s="20">
        <v>136</v>
      </c>
      <c r="S9" s="20">
        <v>106</v>
      </c>
      <c r="T9" s="61">
        <f>SUM(H9:S9)</f>
        <v>1740</v>
      </c>
    </row>
    <row r="10" spans="1:20" ht="16.5" thickBot="1" x14ac:dyDescent="0.3">
      <c r="A10" s="2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57"/>
    </row>
    <row r="11" spans="1:20" ht="18" x14ac:dyDescent="0.25">
      <c r="A11" s="25"/>
      <c r="B11" s="26" t="s">
        <v>15</v>
      </c>
      <c r="C11" s="29"/>
      <c r="D11" s="29"/>
      <c r="E11" s="29"/>
      <c r="F11" s="29"/>
      <c r="G11" s="29"/>
      <c r="H11" s="35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</row>
    <row r="12" spans="1:20" ht="15.75" x14ac:dyDescent="0.25">
      <c r="A12" s="25"/>
      <c r="B12" s="36"/>
      <c r="C12" s="36"/>
      <c r="D12" s="36"/>
      <c r="E12" s="36"/>
      <c r="F12" s="36"/>
      <c r="G12" s="36"/>
      <c r="H12" s="35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8"/>
    </row>
    <row r="13" spans="1:20" ht="15.75" x14ac:dyDescent="0.25">
      <c r="A13" s="25"/>
      <c r="B13" s="36" t="s">
        <v>17</v>
      </c>
      <c r="C13" s="36"/>
      <c r="D13" s="36"/>
      <c r="E13" s="36"/>
      <c r="F13" s="36"/>
      <c r="G13" s="36"/>
      <c r="H13" s="20">
        <v>27</v>
      </c>
      <c r="I13" s="20">
        <v>7</v>
      </c>
      <c r="J13" s="20">
        <v>4</v>
      </c>
      <c r="K13" s="20">
        <v>5</v>
      </c>
      <c r="L13" s="20">
        <v>19</v>
      </c>
      <c r="M13" s="20">
        <v>10</v>
      </c>
      <c r="N13" s="20">
        <v>9</v>
      </c>
      <c r="O13" s="20">
        <v>8</v>
      </c>
      <c r="P13" s="20">
        <v>6</v>
      </c>
      <c r="Q13" s="20">
        <v>10</v>
      </c>
      <c r="R13" s="20">
        <v>8</v>
      </c>
      <c r="S13" s="20">
        <v>0</v>
      </c>
      <c r="T13" s="62">
        <f>SUM(H13:S13)</f>
        <v>113</v>
      </c>
    </row>
    <row r="14" spans="1:20" ht="16.5" thickBot="1" x14ac:dyDescent="0.3">
      <c r="A14" s="25"/>
      <c r="B14" s="37"/>
      <c r="C14" s="37"/>
      <c r="D14" s="37"/>
      <c r="E14" s="37"/>
      <c r="F14" s="37"/>
      <c r="G14" s="37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7"/>
    </row>
    <row r="15" spans="1:20" ht="18" x14ac:dyDescent="0.25">
      <c r="A15" s="25"/>
      <c r="B15" s="26" t="s">
        <v>16</v>
      </c>
      <c r="C15" s="29"/>
      <c r="D15" s="29"/>
      <c r="E15" s="29"/>
      <c r="F15" s="29"/>
      <c r="G15" s="29"/>
      <c r="H15" s="35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8"/>
    </row>
    <row r="16" spans="1:20" ht="15.75" x14ac:dyDescent="0.25">
      <c r="A16" s="25"/>
      <c r="B16" s="36"/>
      <c r="C16" s="36"/>
      <c r="D16" s="36"/>
      <c r="E16" s="36"/>
      <c r="F16" s="36"/>
      <c r="G16" s="36"/>
      <c r="H16" s="35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8"/>
    </row>
    <row r="17" spans="1:20" ht="32.25" customHeight="1" x14ac:dyDescent="0.25">
      <c r="A17" s="25"/>
      <c r="B17" s="66" t="s">
        <v>3</v>
      </c>
      <c r="C17" s="66"/>
      <c r="D17" s="66"/>
      <c r="E17" s="36"/>
      <c r="F17" s="36"/>
      <c r="G17" s="36"/>
      <c r="H17" s="20">
        <v>41</v>
      </c>
      <c r="I17" s="20">
        <v>21</v>
      </c>
      <c r="J17" s="20">
        <v>19</v>
      </c>
      <c r="K17" s="20">
        <v>26</v>
      </c>
      <c r="L17" s="20">
        <v>20</v>
      </c>
      <c r="M17" s="20">
        <v>17</v>
      </c>
      <c r="N17" s="20">
        <v>7</v>
      </c>
      <c r="O17" s="20">
        <v>36</v>
      </c>
      <c r="P17" s="20">
        <v>19</v>
      </c>
      <c r="Q17" s="20">
        <v>23</v>
      </c>
      <c r="R17" s="20">
        <v>21</v>
      </c>
      <c r="S17" s="20">
        <v>11</v>
      </c>
      <c r="T17" s="61">
        <f>SUM(H17:S17)</f>
        <v>261</v>
      </c>
    </row>
    <row r="18" spans="1:20" ht="32.25" customHeight="1" thickBot="1" x14ac:dyDescent="0.3">
      <c r="A18" s="38"/>
      <c r="B18" s="39"/>
      <c r="C18" s="39"/>
      <c r="D18" s="39"/>
      <c r="E18" s="40"/>
      <c r="F18" s="40"/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58"/>
    </row>
    <row r="19" spans="1:20" ht="32.25" customHeight="1" thickTop="1" thickBot="1" x14ac:dyDescent="0.3">
      <c r="B19" s="42"/>
      <c r="C19" s="42"/>
      <c r="D19" s="42"/>
      <c r="E19" s="43"/>
      <c r="F19" s="43"/>
      <c r="G19" s="43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1:20" ht="32.25" customHeight="1" thickTop="1" x14ac:dyDescent="0.25">
      <c r="A20" s="22"/>
      <c r="B20" s="45" t="s">
        <v>51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4"/>
    </row>
    <row r="21" spans="1:20" ht="32.25" customHeight="1" x14ac:dyDescent="0.25">
      <c r="A21" s="25"/>
      <c r="B21" s="27"/>
      <c r="C21" s="29"/>
      <c r="D21" s="29"/>
      <c r="E21" s="30"/>
      <c r="F21" s="30"/>
      <c r="G21" s="30"/>
      <c r="H21" s="31" t="s">
        <v>35</v>
      </c>
      <c r="I21" s="31" t="s">
        <v>36</v>
      </c>
      <c r="J21" s="31" t="s">
        <v>37</v>
      </c>
      <c r="K21" s="31" t="s">
        <v>38</v>
      </c>
      <c r="L21" s="31" t="s">
        <v>39</v>
      </c>
      <c r="M21" s="31" t="s">
        <v>40</v>
      </c>
      <c r="N21" s="31" t="s">
        <v>41</v>
      </c>
      <c r="O21" s="31" t="s">
        <v>42</v>
      </c>
      <c r="P21" s="31" t="s">
        <v>43</v>
      </c>
      <c r="Q21" s="31" t="s">
        <v>44</v>
      </c>
      <c r="R21" s="31" t="s">
        <v>45</v>
      </c>
      <c r="S21" s="31" t="s">
        <v>46</v>
      </c>
      <c r="T21" s="54"/>
    </row>
    <row r="22" spans="1:20" ht="32.25" customHeight="1" x14ac:dyDescent="0.25">
      <c r="A22" s="25"/>
      <c r="B22" s="69" t="s">
        <v>2</v>
      </c>
      <c r="C22" s="69"/>
      <c r="D22" s="69"/>
      <c r="E22" s="69"/>
      <c r="F22" s="69"/>
      <c r="G22" s="70"/>
      <c r="H22" s="60">
        <f>IF(H5&lt;&gt;"",H5,"")</f>
        <v>2598</v>
      </c>
      <c r="I22" s="60">
        <f>IF(I5&lt;&gt;"",I5+H22,"")</f>
        <v>5587</v>
      </c>
      <c r="J22" s="60">
        <f t="shared" ref="J22:S22" si="2">IF(J5&lt;&gt;"",J5+I22,"")</f>
        <v>9045</v>
      </c>
      <c r="K22" s="60">
        <f t="shared" si="2"/>
        <v>11504</v>
      </c>
      <c r="L22" s="60">
        <f t="shared" si="2"/>
        <v>15464</v>
      </c>
      <c r="M22" s="60">
        <f t="shared" si="2"/>
        <v>18560</v>
      </c>
      <c r="N22" s="60">
        <f t="shared" si="2"/>
        <v>20561</v>
      </c>
      <c r="O22" s="60">
        <f t="shared" si="2"/>
        <v>23863</v>
      </c>
      <c r="P22" s="60">
        <f t="shared" si="2"/>
        <v>27661</v>
      </c>
      <c r="Q22" s="60">
        <f t="shared" si="2"/>
        <v>32159</v>
      </c>
      <c r="R22" s="60">
        <f t="shared" si="2"/>
        <v>35598</v>
      </c>
      <c r="S22" s="60">
        <f t="shared" si="2"/>
        <v>36856</v>
      </c>
      <c r="T22" s="55"/>
    </row>
    <row r="23" spans="1:20" ht="32.25" customHeight="1" x14ac:dyDescent="0.25">
      <c r="A23" s="25"/>
      <c r="B23" s="69" t="s">
        <v>14</v>
      </c>
      <c r="C23" s="69"/>
      <c r="D23" s="69"/>
      <c r="E23" s="69"/>
      <c r="F23" s="69"/>
      <c r="G23" s="70"/>
      <c r="H23" s="60">
        <f>IF(H6&lt;&gt;"",H6,"")</f>
        <v>396</v>
      </c>
      <c r="I23" s="60">
        <f>IF(I6&lt;&gt;"",I6+H23,"")</f>
        <v>650</v>
      </c>
      <c r="J23" s="60">
        <f t="shared" ref="J23:S23" si="3">IF(J6&lt;&gt;"",J6+I23,"")</f>
        <v>905</v>
      </c>
      <c r="K23" s="60">
        <f t="shared" si="3"/>
        <v>1131</v>
      </c>
      <c r="L23" s="60">
        <f t="shared" si="3"/>
        <v>1435</v>
      </c>
      <c r="M23" s="60">
        <f t="shared" si="3"/>
        <v>1650</v>
      </c>
      <c r="N23" s="60">
        <f t="shared" si="3"/>
        <v>1764</v>
      </c>
      <c r="O23" s="60">
        <f t="shared" si="3"/>
        <v>2115</v>
      </c>
      <c r="P23" s="60">
        <f t="shared" si="3"/>
        <v>2326</v>
      </c>
      <c r="Q23" s="60">
        <f t="shared" si="3"/>
        <v>2589</v>
      </c>
      <c r="R23" s="60">
        <f t="shared" si="3"/>
        <v>2780</v>
      </c>
      <c r="S23" s="60">
        <f t="shared" si="3"/>
        <v>2861</v>
      </c>
      <c r="T23" s="55"/>
    </row>
    <row r="24" spans="1:20" ht="32.25" customHeight="1" x14ac:dyDescent="0.25">
      <c r="A24" s="25"/>
      <c r="B24" s="71" t="s">
        <v>34</v>
      </c>
      <c r="C24" s="71"/>
      <c r="D24" s="71"/>
      <c r="E24" s="71"/>
      <c r="F24" s="71"/>
      <c r="G24" s="72"/>
      <c r="H24" s="32">
        <f t="shared" ref="H24:S24" si="4">SUM(H22:H23)</f>
        <v>2994</v>
      </c>
      <c r="I24" s="32">
        <f t="shared" si="4"/>
        <v>6237</v>
      </c>
      <c r="J24" s="32">
        <f t="shared" si="4"/>
        <v>9950</v>
      </c>
      <c r="K24" s="32">
        <f t="shared" si="4"/>
        <v>12635</v>
      </c>
      <c r="L24" s="32">
        <f t="shared" si="4"/>
        <v>16899</v>
      </c>
      <c r="M24" s="32">
        <f t="shared" si="4"/>
        <v>20210</v>
      </c>
      <c r="N24" s="32">
        <f t="shared" si="4"/>
        <v>22325</v>
      </c>
      <c r="O24" s="32">
        <f t="shared" si="4"/>
        <v>25978</v>
      </c>
      <c r="P24" s="32">
        <f t="shared" si="4"/>
        <v>29987</v>
      </c>
      <c r="Q24" s="32">
        <f t="shared" si="4"/>
        <v>34748</v>
      </c>
      <c r="R24" s="32">
        <f t="shared" si="4"/>
        <v>38378</v>
      </c>
      <c r="S24" s="32">
        <f t="shared" si="4"/>
        <v>39717</v>
      </c>
      <c r="T24" s="56"/>
    </row>
    <row r="25" spans="1:20" ht="32.25" customHeight="1" thickBot="1" x14ac:dyDescent="0.3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8"/>
    </row>
    <row r="26" spans="1:20" ht="28.5" customHeight="1" x14ac:dyDescent="0.25">
      <c r="A26" s="25"/>
      <c r="B26" s="67" t="s">
        <v>47</v>
      </c>
      <c r="C26" s="67"/>
      <c r="D26" s="67"/>
      <c r="E26" s="30"/>
      <c r="F26" s="30"/>
      <c r="G26" s="30"/>
      <c r="H26" s="60">
        <f>IF(H9&lt;&gt;"",H9,"")</f>
        <v>183</v>
      </c>
      <c r="I26" s="60">
        <f>IF(I9&lt;&gt;"",I9+H26,"")</f>
        <v>315</v>
      </c>
      <c r="J26" s="60">
        <f t="shared" ref="J26:S26" si="5">IF(J9&lt;&gt;"",J9+I26,"")</f>
        <v>447</v>
      </c>
      <c r="K26" s="60">
        <f t="shared" si="5"/>
        <v>583</v>
      </c>
      <c r="L26" s="60">
        <f t="shared" si="5"/>
        <v>760</v>
      </c>
      <c r="M26" s="60">
        <f t="shared" si="5"/>
        <v>907</v>
      </c>
      <c r="N26" s="60">
        <f t="shared" si="5"/>
        <v>996</v>
      </c>
      <c r="O26" s="60">
        <f t="shared" si="5"/>
        <v>1186</v>
      </c>
      <c r="P26" s="60">
        <f t="shared" si="5"/>
        <v>1318</v>
      </c>
      <c r="Q26" s="60">
        <f t="shared" si="5"/>
        <v>1498</v>
      </c>
      <c r="R26" s="60">
        <f t="shared" si="5"/>
        <v>1634</v>
      </c>
      <c r="S26" s="60">
        <f t="shared" si="5"/>
        <v>1740</v>
      </c>
      <c r="T26" s="63"/>
    </row>
    <row r="27" spans="1:20" ht="28.5" customHeight="1" thickBot="1" x14ac:dyDescent="0.3">
      <c r="A27" s="25"/>
      <c r="B27" s="33"/>
      <c r="C27" s="33"/>
      <c r="D27" s="33"/>
      <c r="E27" s="33"/>
      <c r="F27" s="33"/>
      <c r="G27" s="33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57"/>
    </row>
    <row r="28" spans="1:20" ht="28.5" customHeight="1" x14ac:dyDescent="0.25">
      <c r="A28" s="25"/>
      <c r="B28" s="26" t="s">
        <v>15</v>
      </c>
      <c r="C28" s="29"/>
      <c r="D28" s="29"/>
      <c r="E28" s="29"/>
      <c r="F28" s="29"/>
      <c r="G28" s="29"/>
      <c r="H28" s="35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8"/>
    </row>
    <row r="29" spans="1:20" ht="28.5" customHeight="1" x14ac:dyDescent="0.25">
      <c r="A29" s="25"/>
      <c r="B29" s="36"/>
      <c r="C29" s="36"/>
      <c r="D29" s="36"/>
      <c r="E29" s="36"/>
      <c r="F29" s="36"/>
      <c r="G29" s="36"/>
      <c r="H29" s="35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8"/>
    </row>
    <row r="30" spans="1:20" ht="28.5" customHeight="1" x14ac:dyDescent="0.25">
      <c r="A30" s="25"/>
      <c r="B30" s="36" t="s">
        <v>17</v>
      </c>
      <c r="C30" s="36"/>
      <c r="D30" s="36"/>
      <c r="E30" s="36"/>
      <c r="F30" s="36"/>
      <c r="G30" s="36"/>
      <c r="H30" s="60">
        <f>IF(H13&lt;&gt;"",H13,"")</f>
        <v>27</v>
      </c>
      <c r="I30" s="60">
        <f>IF(I13&lt;&gt;"",I13+H30,"")</f>
        <v>34</v>
      </c>
      <c r="J30" s="60">
        <f t="shared" ref="J30:S30" si="6">IF(J13&lt;&gt;"",J13+I30,"")</f>
        <v>38</v>
      </c>
      <c r="K30" s="60">
        <f t="shared" si="6"/>
        <v>43</v>
      </c>
      <c r="L30" s="60">
        <f t="shared" si="6"/>
        <v>62</v>
      </c>
      <c r="M30" s="60">
        <f t="shared" si="6"/>
        <v>72</v>
      </c>
      <c r="N30" s="60">
        <f t="shared" si="6"/>
        <v>81</v>
      </c>
      <c r="O30" s="60">
        <f t="shared" si="6"/>
        <v>89</v>
      </c>
      <c r="P30" s="60">
        <f t="shared" si="6"/>
        <v>95</v>
      </c>
      <c r="Q30" s="60">
        <f t="shared" si="6"/>
        <v>105</v>
      </c>
      <c r="R30" s="60">
        <f t="shared" si="6"/>
        <v>113</v>
      </c>
      <c r="S30" s="60">
        <f t="shared" si="6"/>
        <v>113</v>
      </c>
      <c r="T30" s="63"/>
    </row>
    <row r="31" spans="1:20" ht="28.5" customHeight="1" thickBot="1" x14ac:dyDescent="0.3">
      <c r="A31" s="25"/>
      <c r="B31" s="37"/>
      <c r="C31" s="37"/>
      <c r="D31" s="37"/>
      <c r="E31" s="37"/>
      <c r="F31" s="37"/>
      <c r="G31" s="37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57"/>
    </row>
    <row r="32" spans="1:20" ht="28.5" customHeight="1" x14ac:dyDescent="0.25">
      <c r="A32" s="25"/>
      <c r="B32" s="26" t="s">
        <v>16</v>
      </c>
      <c r="C32" s="29"/>
      <c r="D32" s="29"/>
      <c r="E32" s="29"/>
      <c r="F32" s="29"/>
      <c r="G32" s="29"/>
      <c r="H32" s="35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8"/>
    </row>
    <row r="33" spans="1:20" ht="28.5" customHeight="1" x14ac:dyDescent="0.25">
      <c r="A33" s="25"/>
      <c r="B33" s="36"/>
      <c r="C33" s="36"/>
      <c r="D33" s="36"/>
      <c r="E33" s="36"/>
      <c r="F33" s="36"/>
      <c r="G33" s="36"/>
      <c r="H33" s="35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8"/>
    </row>
    <row r="34" spans="1:20" ht="28.5" customHeight="1" x14ac:dyDescent="0.25">
      <c r="A34" s="25"/>
      <c r="B34" s="66" t="s">
        <v>3</v>
      </c>
      <c r="C34" s="66"/>
      <c r="D34" s="66"/>
      <c r="E34" s="36"/>
      <c r="F34" s="36"/>
      <c r="G34" s="36"/>
      <c r="H34" s="60">
        <f>IF(H17&lt;&gt;"",H17,"")</f>
        <v>41</v>
      </c>
      <c r="I34" s="60">
        <f>IF(I17&lt;&gt;"",I17+H34,"")</f>
        <v>62</v>
      </c>
      <c r="J34" s="60">
        <f t="shared" ref="J34:S34" si="7">IF(J17&lt;&gt;"",J17+I34,"")</f>
        <v>81</v>
      </c>
      <c r="K34" s="60">
        <f t="shared" si="7"/>
        <v>107</v>
      </c>
      <c r="L34" s="60">
        <f t="shared" si="7"/>
        <v>127</v>
      </c>
      <c r="M34" s="60">
        <f t="shared" si="7"/>
        <v>144</v>
      </c>
      <c r="N34" s="60">
        <f t="shared" si="7"/>
        <v>151</v>
      </c>
      <c r="O34" s="60">
        <f t="shared" si="7"/>
        <v>187</v>
      </c>
      <c r="P34" s="60">
        <f t="shared" si="7"/>
        <v>206</v>
      </c>
      <c r="Q34" s="60">
        <f t="shared" si="7"/>
        <v>229</v>
      </c>
      <c r="R34" s="60">
        <f t="shared" si="7"/>
        <v>250</v>
      </c>
      <c r="S34" s="60">
        <f t="shared" si="7"/>
        <v>261</v>
      </c>
      <c r="T34" s="63"/>
    </row>
    <row r="35" spans="1:20" ht="28.5" customHeight="1" thickBot="1" x14ac:dyDescent="0.3">
      <c r="A35" s="38"/>
      <c r="B35" s="39"/>
      <c r="C35" s="39"/>
      <c r="D35" s="39"/>
      <c r="E35" s="46"/>
      <c r="F35" s="46"/>
      <c r="G35" s="46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59"/>
    </row>
    <row r="36" spans="1:20" ht="16.5" customHeight="1" thickTop="1" thickBot="1" x14ac:dyDescent="0.3"/>
    <row r="37" spans="1:20" ht="15.75" thickTop="1" x14ac:dyDescent="0.2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4"/>
    </row>
    <row r="38" spans="1:20" ht="18" x14ac:dyDescent="0.25">
      <c r="A38" s="25"/>
      <c r="B38" s="26" t="s">
        <v>52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</row>
    <row r="39" spans="1:20" ht="15" customHeight="1" x14ac:dyDescent="0.25">
      <c r="A39" s="25"/>
      <c r="B39" s="27"/>
      <c r="C39" s="29"/>
      <c r="D39" s="29"/>
      <c r="E39" s="30" t="s">
        <v>48</v>
      </c>
      <c r="F39" s="30">
        <v>2018</v>
      </c>
      <c r="G39" s="30" t="s">
        <v>50</v>
      </c>
      <c r="H39" s="31" t="s">
        <v>35</v>
      </c>
      <c r="I39" s="31" t="s">
        <v>36</v>
      </c>
      <c r="J39" s="31" t="s">
        <v>37</v>
      </c>
      <c r="K39" s="31" t="s">
        <v>38</v>
      </c>
      <c r="L39" s="31" t="s">
        <v>39</v>
      </c>
      <c r="M39" s="31" t="s">
        <v>40</v>
      </c>
      <c r="N39" s="31" t="s">
        <v>41</v>
      </c>
      <c r="O39" s="31" t="s">
        <v>42</v>
      </c>
      <c r="P39" s="31" t="s">
        <v>43</v>
      </c>
      <c r="Q39" s="31" t="s">
        <v>44</v>
      </c>
      <c r="R39" s="31" t="s">
        <v>45</v>
      </c>
      <c r="S39" s="31" t="s">
        <v>46</v>
      </c>
      <c r="T39" s="54"/>
    </row>
    <row r="40" spans="1:20" ht="27.75" customHeight="1" x14ac:dyDescent="0.25">
      <c r="A40" s="25"/>
      <c r="B40" s="66" t="s">
        <v>2</v>
      </c>
      <c r="C40" s="66"/>
      <c r="D40" s="66"/>
      <c r="E40" s="64">
        <v>749803</v>
      </c>
      <c r="F40" s="64">
        <f>F5</f>
        <v>35084</v>
      </c>
      <c r="G40" s="64">
        <f>E40+F40</f>
        <v>784887</v>
      </c>
      <c r="H40" s="64">
        <f>IF(H5&lt;&gt;"",H5+G40,"")</f>
        <v>787485</v>
      </c>
      <c r="I40" s="64">
        <f t="shared" ref="I40:S40" si="8">IF(I5&lt;&gt;"",I5+H40,"")</f>
        <v>790474</v>
      </c>
      <c r="J40" s="64">
        <f t="shared" si="8"/>
        <v>793932</v>
      </c>
      <c r="K40" s="64">
        <f t="shared" si="8"/>
        <v>796391</v>
      </c>
      <c r="L40" s="64">
        <f t="shared" si="8"/>
        <v>800351</v>
      </c>
      <c r="M40" s="64">
        <f t="shared" si="8"/>
        <v>803447</v>
      </c>
      <c r="N40" s="64">
        <f t="shared" si="8"/>
        <v>805448</v>
      </c>
      <c r="O40" s="64">
        <f t="shared" si="8"/>
        <v>808750</v>
      </c>
      <c r="P40" s="64">
        <f t="shared" si="8"/>
        <v>812548</v>
      </c>
      <c r="Q40" s="64">
        <f t="shared" si="8"/>
        <v>817046</v>
      </c>
      <c r="R40" s="64">
        <f t="shared" si="8"/>
        <v>820485</v>
      </c>
      <c r="S40" s="64">
        <f t="shared" si="8"/>
        <v>821743</v>
      </c>
      <c r="T40" s="65"/>
    </row>
    <row r="41" spans="1:20" ht="27.75" customHeight="1" x14ac:dyDescent="0.25">
      <c r="A41" s="25"/>
      <c r="B41" s="66" t="s">
        <v>14</v>
      </c>
      <c r="C41" s="66"/>
      <c r="D41" s="66"/>
      <c r="E41" s="64">
        <v>25507</v>
      </c>
      <c r="F41" s="64">
        <f t="shared" ref="F41:F42" si="9">F6</f>
        <v>2513</v>
      </c>
      <c r="G41" s="64">
        <f>E41+F41</f>
        <v>28020</v>
      </c>
      <c r="H41" s="64">
        <f>IF(H6&lt;&gt;"",H6+G41,"")</f>
        <v>28416</v>
      </c>
      <c r="I41" s="64">
        <f t="shared" ref="I41:S41" si="10">IF(I6&lt;&gt;"",I6+H41,"")</f>
        <v>28670</v>
      </c>
      <c r="J41" s="64">
        <f t="shared" si="10"/>
        <v>28925</v>
      </c>
      <c r="K41" s="64">
        <f t="shared" si="10"/>
        <v>29151</v>
      </c>
      <c r="L41" s="64">
        <f t="shared" si="10"/>
        <v>29455</v>
      </c>
      <c r="M41" s="64">
        <f t="shared" si="10"/>
        <v>29670</v>
      </c>
      <c r="N41" s="64">
        <f t="shared" si="10"/>
        <v>29784</v>
      </c>
      <c r="O41" s="64">
        <f t="shared" si="10"/>
        <v>30135</v>
      </c>
      <c r="P41" s="64">
        <f t="shared" si="10"/>
        <v>30346</v>
      </c>
      <c r="Q41" s="64">
        <f t="shared" si="10"/>
        <v>30609</v>
      </c>
      <c r="R41" s="64">
        <f t="shared" si="10"/>
        <v>30800</v>
      </c>
      <c r="S41" s="64">
        <f t="shared" si="10"/>
        <v>30881</v>
      </c>
      <c r="T41" s="65"/>
    </row>
    <row r="42" spans="1:20" ht="27.75" customHeight="1" x14ac:dyDescent="0.25">
      <c r="A42" s="25"/>
      <c r="B42" s="68" t="s">
        <v>34</v>
      </c>
      <c r="C42" s="68"/>
      <c r="D42" s="68"/>
      <c r="E42" s="32">
        <f t="shared" ref="E42:S42" si="11">SUM(E40:E41)</f>
        <v>775310</v>
      </c>
      <c r="F42" s="32">
        <f t="shared" si="9"/>
        <v>37597</v>
      </c>
      <c r="G42" s="32">
        <f t="shared" si="11"/>
        <v>812907</v>
      </c>
      <c r="H42" s="32">
        <f t="shared" si="11"/>
        <v>815901</v>
      </c>
      <c r="I42" s="32">
        <f t="shared" si="11"/>
        <v>819144</v>
      </c>
      <c r="J42" s="32">
        <f t="shared" si="11"/>
        <v>822857</v>
      </c>
      <c r="K42" s="32">
        <f t="shared" si="11"/>
        <v>825542</v>
      </c>
      <c r="L42" s="32">
        <f t="shared" si="11"/>
        <v>829806</v>
      </c>
      <c r="M42" s="32">
        <f t="shared" si="11"/>
        <v>833117</v>
      </c>
      <c r="N42" s="32">
        <f t="shared" si="11"/>
        <v>835232</v>
      </c>
      <c r="O42" s="32">
        <f t="shared" si="11"/>
        <v>838885</v>
      </c>
      <c r="P42" s="32">
        <f t="shared" si="11"/>
        <v>842894</v>
      </c>
      <c r="Q42" s="32">
        <f t="shared" si="11"/>
        <v>847655</v>
      </c>
      <c r="R42" s="32">
        <f t="shared" si="11"/>
        <v>851285</v>
      </c>
      <c r="S42" s="32">
        <f t="shared" si="11"/>
        <v>852624</v>
      </c>
      <c r="T42" s="56"/>
    </row>
    <row r="43" spans="1:20" ht="15.75" thickBot="1" x14ac:dyDescent="0.3">
      <c r="A43" s="25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8"/>
    </row>
    <row r="44" spans="1:20" ht="28.5" customHeight="1" x14ac:dyDescent="0.25">
      <c r="A44" s="25"/>
      <c r="B44" s="67" t="s">
        <v>47</v>
      </c>
      <c r="C44" s="67"/>
      <c r="D44" s="67"/>
      <c r="E44" s="32">
        <f>E9</f>
        <v>16552</v>
      </c>
      <c r="F44" s="32">
        <f t="shared" ref="F44:G44" si="12">F9</f>
        <v>1756</v>
      </c>
      <c r="G44" s="32">
        <f t="shared" si="12"/>
        <v>18308</v>
      </c>
      <c r="H44" s="64">
        <f>IF(H9&lt;&gt;"",H9+G44,"")</f>
        <v>18491</v>
      </c>
      <c r="I44" s="64">
        <f t="shared" ref="I44:S44" si="13">IF(I9&lt;&gt;"",I9+H44,"")</f>
        <v>18623</v>
      </c>
      <c r="J44" s="64">
        <f t="shared" si="13"/>
        <v>18755</v>
      </c>
      <c r="K44" s="64">
        <f t="shared" si="13"/>
        <v>18891</v>
      </c>
      <c r="L44" s="64">
        <f t="shared" si="13"/>
        <v>19068</v>
      </c>
      <c r="M44" s="64">
        <f t="shared" si="13"/>
        <v>19215</v>
      </c>
      <c r="N44" s="64">
        <f t="shared" si="13"/>
        <v>19304</v>
      </c>
      <c r="O44" s="64">
        <f t="shared" si="13"/>
        <v>19494</v>
      </c>
      <c r="P44" s="64">
        <f t="shared" si="13"/>
        <v>19626</v>
      </c>
      <c r="Q44" s="64">
        <f t="shared" si="13"/>
        <v>19806</v>
      </c>
      <c r="R44" s="64">
        <f t="shared" si="13"/>
        <v>19942</v>
      </c>
      <c r="S44" s="64">
        <f t="shared" si="13"/>
        <v>20048</v>
      </c>
      <c r="T44" s="65"/>
    </row>
    <row r="45" spans="1:20" ht="15.75" thickBot="1" x14ac:dyDescent="0.3">
      <c r="A45" s="3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9"/>
    </row>
    <row r="46" spans="1:20" ht="15.75" thickTop="1" x14ac:dyDescent="0.25"/>
    <row r="50" spans="1:22" x14ac:dyDescent="0.25">
      <c r="A50" s="50" t="s">
        <v>4</v>
      </c>
      <c r="D50" s="51">
        <v>2003</v>
      </c>
      <c r="E50" s="51">
        <v>2004</v>
      </c>
      <c r="F50" s="51">
        <v>2005</v>
      </c>
      <c r="G50" s="51">
        <v>2006</v>
      </c>
      <c r="H50" s="51">
        <v>2007</v>
      </c>
      <c r="I50" s="51">
        <v>2008</v>
      </c>
      <c r="J50" s="51">
        <v>2009</v>
      </c>
      <c r="K50" s="51">
        <v>2010</v>
      </c>
      <c r="L50" s="51">
        <v>2011</v>
      </c>
      <c r="M50" s="51">
        <v>2012</v>
      </c>
      <c r="N50" s="51">
        <v>2013</v>
      </c>
      <c r="O50" s="51">
        <v>2014</v>
      </c>
      <c r="P50" s="51">
        <v>2015</v>
      </c>
      <c r="Q50" s="51">
        <v>2016</v>
      </c>
      <c r="R50" s="51">
        <v>2017</v>
      </c>
      <c r="S50" s="51">
        <v>2018</v>
      </c>
      <c r="T50" s="51">
        <v>2019</v>
      </c>
      <c r="V50" s="51"/>
    </row>
    <row r="51" spans="1:22" x14ac:dyDescent="0.25">
      <c r="A51" s="50" t="s">
        <v>5</v>
      </c>
      <c r="D51" s="19">
        <v>5312</v>
      </c>
      <c r="E51" s="19">
        <v>28438</v>
      </c>
      <c r="F51" s="19">
        <v>36413</v>
      </c>
      <c r="G51" s="19">
        <v>31419</v>
      </c>
      <c r="H51" s="19">
        <v>78858</v>
      </c>
      <c r="I51" s="19">
        <v>85368</v>
      </c>
      <c r="J51" s="19">
        <v>78237</v>
      </c>
      <c r="K51" s="19">
        <v>60471</v>
      </c>
      <c r="L51" s="19">
        <v>59520</v>
      </c>
      <c r="M51" s="19">
        <v>55209</v>
      </c>
      <c r="N51" s="19">
        <v>50686</v>
      </c>
      <c r="O51" s="19">
        <v>64650</v>
      </c>
      <c r="P51" s="19">
        <v>54967</v>
      </c>
      <c r="Q51" s="19">
        <v>45020</v>
      </c>
      <c r="R51" s="19">
        <v>40742</v>
      </c>
      <c r="S51" s="19">
        <v>37597</v>
      </c>
      <c r="T51" s="19">
        <f>IF(D69&gt;0,D69,0)</f>
        <v>2994</v>
      </c>
      <c r="V51" s="21" t="s">
        <v>35</v>
      </c>
    </row>
    <row r="52" spans="1:22" x14ac:dyDescent="0.25">
      <c r="A52" s="50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T52" s="19">
        <f>IF(E69&gt;0,E70,"")</f>
        <v>6237</v>
      </c>
      <c r="U52" s="19"/>
      <c r="V52" s="21" t="s">
        <v>36</v>
      </c>
    </row>
    <row r="53" spans="1:22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>
        <v>452956</v>
      </c>
      <c r="M53" s="19"/>
      <c r="N53" s="19"/>
      <c r="O53" s="19"/>
      <c r="P53" s="19"/>
      <c r="Q53" s="19"/>
      <c r="R53" s="19">
        <f>SUM(D51:R51)</f>
        <v>775310</v>
      </c>
      <c r="S53" s="19">
        <f>SUM(D51:S51)</f>
        <v>812907</v>
      </c>
      <c r="T53" s="19">
        <f>IF(F69&gt;0,F70,"")</f>
        <v>9950</v>
      </c>
      <c r="U53" s="19"/>
      <c r="V53" s="21" t="s">
        <v>37</v>
      </c>
    </row>
    <row r="54" spans="1:22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>
        <v>11080</v>
      </c>
      <c r="M54" s="19"/>
      <c r="N54" s="19"/>
      <c r="O54" s="19"/>
      <c r="P54" s="19"/>
      <c r="Q54" s="19"/>
      <c r="R54" s="19"/>
      <c r="T54" s="19">
        <f>IF(G69&gt;0,G70,"")</f>
        <v>12635</v>
      </c>
      <c r="U54" s="19"/>
      <c r="V54" s="21" t="s">
        <v>38</v>
      </c>
    </row>
    <row r="55" spans="1:22" x14ac:dyDescent="0.25">
      <c r="A55" s="50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T55" s="19">
        <f>IF(H69&gt;0,H70,"")</f>
        <v>16899</v>
      </c>
      <c r="U55" s="19"/>
      <c r="V55" s="21" t="s">
        <v>39</v>
      </c>
    </row>
    <row r="56" spans="1:22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>
        <f>IF(I69&gt;0,I70,"")</f>
        <v>20210</v>
      </c>
      <c r="U56" s="19"/>
      <c r="V56" s="21" t="s">
        <v>40</v>
      </c>
    </row>
    <row r="57" spans="1:22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T57" s="19">
        <f>IF(J69&gt;0,J70,"")</f>
        <v>22325</v>
      </c>
      <c r="U57" s="19"/>
      <c r="V57" s="21" t="s">
        <v>41</v>
      </c>
    </row>
    <row r="58" spans="1:22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T58" s="19">
        <f>IF(K69&gt;0,K70,"")</f>
        <v>25978</v>
      </c>
      <c r="U58" s="19"/>
      <c r="V58" s="21" t="s">
        <v>42</v>
      </c>
    </row>
    <row r="59" spans="1:22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T59" s="19">
        <f>IF(L69&gt;0,L70,"")</f>
        <v>29987</v>
      </c>
      <c r="U59" s="19"/>
      <c r="V59" s="21" t="s">
        <v>43</v>
      </c>
    </row>
    <row r="60" spans="1:22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T60" s="19">
        <f>IF(M69&gt;0,M70,"")</f>
        <v>34748</v>
      </c>
      <c r="U60" s="19"/>
      <c r="V60" s="21" t="s">
        <v>44</v>
      </c>
    </row>
    <row r="61" spans="1:22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T61" s="19">
        <f>IF(N69&gt;0,N70,"")</f>
        <v>38378</v>
      </c>
      <c r="U61" s="19"/>
      <c r="V61" s="21" t="s">
        <v>45</v>
      </c>
    </row>
    <row r="62" spans="1:22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T62" s="19">
        <f>IF(O69&gt;0,O70,"")</f>
        <v>39717</v>
      </c>
      <c r="U62" s="19"/>
      <c r="V62" s="21" t="s">
        <v>46</v>
      </c>
    </row>
    <row r="63" spans="1:22" x14ac:dyDescent="0.25">
      <c r="S63" s="19"/>
    </row>
    <row r="68" spans="3:16" x14ac:dyDescent="0.25">
      <c r="C68" s="50" t="s">
        <v>57</v>
      </c>
      <c r="D68" s="52" t="s">
        <v>18</v>
      </c>
      <c r="E68" s="52" t="s">
        <v>19</v>
      </c>
      <c r="F68" s="52" t="s">
        <v>23</v>
      </c>
      <c r="G68" s="52" t="s">
        <v>24</v>
      </c>
      <c r="H68" s="52" t="s">
        <v>25</v>
      </c>
      <c r="I68" s="52" t="s">
        <v>26</v>
      </c>
      <c r="J68" s="52" t="s">
        <v>28</v>
      </c>
      <c r="K68" s="52" t="s">
        <v>29</v>
      </c>
      <c r="L68" s="52" t="s">
        <v>30</v>
      </c>
      <c r="M68" s="52" t="s">
        <v>31</v>
      </c>
      <c r="N68" s="52" t="s">
        <v>32</v>
      </c>
      <c r="O68" s="52" t="s">
        <v>33</v>
      </c>
    </row>
    <row r="69" spans="3:16" x14ac:dyDescent="0.25">
      <c r="C69" s="50"/>
      <c r="D69" s="53">
        <f>IF(H$7&lt;&gt;"",H$7,"")</f>
        <v>2994</v>
      </c>
      <c r="E69" s="53">
        <f>IF(I$7&lt;&gt;"",I$7,"")</f>
        <v>3243</v>
      </c>
      <c r="F69" s="53">
        <f>IF(J$7&lt;&gt;"",J$7,"")</f>
        <v>3713</v>
      </c>
      <c r="G69" s="53">
        <f>IF(K$7&lt;&gt;"",K$7,"")</f>
        <v>2685</v>
      </c>
      <c r="H69" s="53">
        <f t="shared" ref="H69:O69" si="14">IF(L$7&lt;&gt;"",L$7,"")</f>
        <v>4264</v>
      </c>
      <c r="I69" s="53">
        <f t="shared" si="14"/>
        <v>3311</v>
      </c>
      <c r="J69" s="53">
        <f t="shared" si="14"/>
        <v>2115</v>
      </c>
      <c r="K69" s="53">
        <f t="shared" si="14"/>
        <v>3653</v>
      </c>
      <c r="L69" s="53">
        <f t="shared" si="14"/>
        <v>4009</v>
      </c>
      <c r="M69" s="53">
        <f t="shared" si="14"/>
        <v>4761</v>
      </c>
      <c r="N69" s="53">
        <f t="shared" si="14"/>
        <v>3630</v>
      </c>
      <c r="O69" s="53">
        <f t="shared" si="14"/>
        <v>1339</v>
      </c>
      <c r="P69" s="19">
        <f>SUM(D69:O69)</f>
        <v>39717</v>
      </c>
    </row>
    <row r="70" spans="3:16" x14ac:dyDescent="0.25">
      <c r="D70" s="19">
        <f>SUM(D69)</f>
        <v>2994</v>
      </c>
      <c r="E70" s="19">
        <f>E69+D70</f>
        <v>6237</v>
      </c>
      <c r="F70" s="19">
        <f>F69+E70</f>
        <v>9950</v>
      </c>
      <c r="G70" s="19">
        <f>G69+F70</f>
        <v>12635</v>
      </c>
      <c r="H70" s="19">
        <f>H69+G70</f>
        <v>16899</v>
      </c>
      <c r="I70" s="19">
        <f t="shared" ref="I70:O70" si="15">I69+H70</f>
        <v>20210</v>
      </c>
      <c r="J70" s="19">
        <f t="shared" si="15"/>
        <v>22325</v>
      </c>
      <c r="K70" s="19">
        <f t="shared" si="15"/>
        <v>25978</v>
      </c>
      <c r="L70" s="19">
        <f t="shared" si="15"/>
        <v>29987</v>
      </c>
      <c r="M70" s="19">
        <f t="shared" si="15"/>
        <v>34748</v>
      </c>
      <c r="N70" s="19">
        <f t="shared" si="15"/>
        <v>38378</v>
      </c>
      <c r="O70" s="19">
        <f t="shared" si="15"/>
        <v>39717</v>
      </c>
    </row>
  </sheetData>
  <sheetProtection algorithmName="SHA-512" hashValue="r7DdM9yDdUWEdetQ8kcQ1r0VZWLCJFgF4GjLUJq+qdSytXCD8qtfgJ0AJSwVq8jlY5NvQSr/m/s6fSgUktno2A==" saltValue="IcIVPY55dH7WvMpONVXYQQ==" spinCount="100000" sheet="1" objects="1" scenarios="1"/>
  <mergeCells count="14">
    <mergeCell ref="B5:D5"/>
    <mergeCell ref="B6:D6"/>
    <mergeCell ref="B9:D9"/>
    <mergeCell ref="B17:D17"/>
    <mergeCell ref="B44:D44"/>
    <mergeCell ref="B26:D26"/>
    <mergeCell ref="B34:D34"/>
    <mergeCell ref="B40:D40"/>
    <mergeCell ref="B7:D7"/>
    <mergeCell ref="B22:G22"/>
    <mergeCell ref="B23:G23"/>
    <mergeCell ref="B24:G24"/>
    <mergeCell ref="B41:D41"/>
    <mergeCell ref="B42:D42"/>
  </mergeCells>
  <pageMargins left="0.7" right="0.7" top="0.75" bottom="0.75" header="0.3" footer="0.3"/>
  <pageSetup paperSize="1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53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">
        <v>53</v>
      </c>
      <c r="E7" s="13"/>
      <c r="G7" s="12"/>
      <c r="I7" s="10" t="s">
        <v>54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IF(E12&gt;0,E12+E14,"")</f>
        <v>2994</v>
      </c>
      <c r="F9" s="5"/>
      <c r="G9" s="8"/>
      <c r="I9" s="9" t="s">
        <v>10</v>
      </c>
      <c r="J9" s="5"/>
      <c r="K9" s="5"/>
      <c r="N9" s="8">
        <f>IF(N12&gt;0,N12+N14,"")</f>
        <v>815901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DatosGrafico!$H$5</f>
        <v>2598</v>
      </c>
      <c r="F12" s="5"/>
      <c r="G12" s="7"/>
      <c r="I12" s="5" t="s">
        <v>2</v>
      </c>
      <c r="J12" s="5"/>
      <c r="K12" s="5"/>
      <c r="N12" s="14">
        <f>DatosGrafico!$H$40</f>
        <v>787485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DatosGrafico!$H$6</f>
        <v>396</v>
      </c>
      <c r="F14" s="5"/>
      <c r="G14" s="7"/>
      <c r="I14" s="5" t="s">
        <v>14</v>
      </c>
      <c r="J14" s="5"/>
      <c r="K14" s="5"/>
      <c r="N14" s="14">
        <f>DatosGrafico!$H$41</f>
        <v>28416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DatosGrafico!$H$9</f>
        <v>183</v>
      </c>
      <c r="F17" s="5"/>
      <c r="G17" s="7"/>
      <c r="I17" s="5" t="s">
        <v>7</v>
      </c>
      <c r="J17" s="5"/>
      <c r="K17" s="5"/>
      <c r="N17" s="14">
        <f>DatosGrafico!$H$44</f>
        <v>18491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17</v>
      </c>
      <c r="B21" s="5"/>
      <c r="C21" s="5"/>
      <c r="D21" s="5"/>
      <c r="E21" s="5">
        <f>DatosGrafico!$H$13</f>
        <v>27</v>
      </c>
      <c r="F21" s="5"/>
      <c r="G21" s="5"/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DatosGrafico!$H$17</f>
        <v>41</v>
      </c>
      <c r="G25" s="5"/>
    </row>
    <row r="26" spans="1:15" x14ac:dyDescent="0.2">
      <c r="A26" s="5"/>
      <c r="B26" s="5"/>
      <c r="C26" s="5"/>
      <c r="D26" s="5"/>
      <c r="E26" s="5"/>
    </row>
    <row r="40" spans="1:14" ht="56.45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</sheetData>
  <mergeCells count="4">
    <mergeCell ref="H22:K22"/>
    <mergeCell ref="A3:N3"/>
    <mergeCell ref="A4:N4"/>
    <mergeCell ref="A40:N40"/>
  </mergeCells>
  <printOptions horizontalCentered="1" verticalCentered="1"/>
  <pageMargins left="0.51181102362204722" right="0.31496062992125984" top="0.55118110236220474" bottom="0.55118110236220474" header="0.31496062992125984" footer="0.31496062992125984"/>
  <pageSetup paperSize="123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zoomScaleNormal="100"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55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">
        <v>22</v>
      </c>
      <c r="E7" s="13" t="s">
        <v>20</v>
      </c>
      <c r="G7" s="12" t="s">
        <v>21</v>
      </c>
      <c r="I7" s="10" t="s">
        <v>56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3243</v>
      </c>
      <c r="F9" s="5"/>
      <c r="G9" s="8">
        <f>IF(G12&lt;&gt;"",IF(G14&lt;&gt;"",G12+G14,G12),"")</f>
        <v>6237</v>
      </c>
      <c r="I9" s="9" t="s">
        <v>10</v>
      </c>
      <c r="J9" s="5"/>
      <c r="K9" s="5"/>
      <c r="N9" s="8">
        <f>IF(N12&lt;&gt;"",N12+N14,"")</f>
        <v>819144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DatosGrafico!$I$5</f>
        <v>2989</v>
      </c>
      <c r="F12" s="5"/>
      <c r="G12" s="7">
        <f>DatosGrafico!$I$22</f>
        <v>5587</v>
      </c>
      <c r="I12" s="5" t="s">
        <v>2</v>
      </c>
      <c r="J12" s="5"/>
      <c r="K12" s="5"/>
      <c r="N12" s="14">
        <f>DatosGrafico!$I$40</f>
        <v>790474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DatosGrafico!$I$6</f>
        <v>254</v>
      </c>
      <c r="F14" s="5"/>
      <c r="G14" s="7">
        <f>DatosGrafico!$I$23</f>
        <v>650</v>
      </c>
      <c r="I14" s="5" t="s">
        <v>14</v>
      </c>
      <c r="J14" s="5"/>
      <c r="K14" s="5"/>
      <c r="N14" s="14">
        <f>DatosGrafico!$I$41</f>
        <v>28670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DatosGrafico!$I$9</f>
        <v>132</v>
      </c>
      <c r="F17" s="5"/>
      <c r="G17" s="7">
        <f>DatosGrafico!$I$26</f>
        <v>315</v>
      </c>
      <c r="I17" s="5" t="s">
        <v>7</v>
      </c>
      <c r="J17" s="5"/>
      <c r="K17" s="5"/>
      <c r="N17" s="14">
        <f>DatosGrafico!$I$44</f>
        <v>18623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17</v>
      </c>
      <c r="B21" s="5"/>
      <c r="C21" s="5"/>
      <c r="D21" s="5"/>
      <c r="E21" s="5">
        <f>DatosGrafico!$I$13</f>
        <v>7</v>
      </c>
      <c r="F21" s="5"/>
      <c r="G21" s="5">
        <f>DatosGrafico!$I$30</f>
        <v>34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DatosGrafico!$I$17</f>
        <v>21</v>
      </c>
      <c r="G25" s="5">
        <f>DatosGrafico!$I$34</f>
        <v>62</v>
      </c>
    </row>
    <row r="26" spans="1:15" x14ac:dyDescent="0.2">
      <c r="A26" s="5"/>
      <c r="B26" s="5"/>
      <c r="C26" s="5"/>
      <c r="D26" s="5"/>
      <c r="E26" s="5"/>
    </row>
    <row r="40" spans="1:14" ht="56.45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58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59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3713</v>
      </c>
      <c r="F9" s="5"/>
      <c r="G9" s="8">
        <f>IF(G12&lt;&gt;"",IF(G14&lt;&gt;"",G12+G14,G12),"")</f>
        <v>9950</v>
      </c>
      <c r="H9" s="8"/>
      <c r="I9" s="9" t="s">
        <v>10</v>
      </c>
      <c r="J9" s="5"/>
      <c r="K9" s="5"/>
      <c r="N9" s="8">
        <f>IF(N12&lt;&gt;"",N12+N14,"")</f>
        <v>822857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DatosGrafico!$J$5</f>
        <v>3458</v>
      </c>
      <c r="F12" s="5"/>
      <c r="G12" s="7">
        <f>DatosGrafico!$J$22</f>
        <v>9045</v>
      </c>
      <c r="I12" s="5" t="s">
        <v>2</v>
      </c>
      <c r="J12" s="5"/>
      <c r="K12" s="5"/>
      <c r="N12" s="14">
        <f>DatosGrafico!$J$40</f>
        <v>793932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DatosGrafico!$J$6</f>
        <v>255</v>
      </c>
      <c r="F14" s="5"/>
      <c r="G14" s="7">
        <f>DatosGrafico!$J$23</f>
        <v>905</v>
      </c>
      <c r="I14" s="5" t="s">
        <v>14</v>
      </c>
      <c r="J14" s="5"/>
      <c r="K14" s="5"/>
      <c r="N14" s="14">
        <f>DatosGrafico!$J$41</f>
        <v>28925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DatosGrafico!$J$9</f>
        <v>132</v>
      </c>
      <c r="F17" s="5"/>
      <c r="G17" s="7">
        <f>DatosGrafico!$J$26</f>
        <v>447</v>
      </c>
      <c r="I17" s="5" t="s">
        <v>7</v>
      </c>
      <c r="J17" s="5"/>
      <c r="K17" s="5"/>
      <c r="N17" s="14">
        <f>DatosGrafico!$J$44</f>
        <v>18755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17</v>
      </c>
      <c r="B21" s="5"/>
      <c r="C21" s="5"/>
      <c r="D21" s="5"/>
      <c r="E21" s="5">
        <f>DatosGrafico!$J$13</f>
        <v>4</v>
      </c>
      <c r="F21" s="5"/>
      <c r="G21" s="7">
        <f>DatosGrafico!$J$30</f>
        <v>38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DatosGrafico!$J$17</f>
        <v>19</v>
      </c>
      <c r="G25" s="7">
        <f>DatosGrafico!$J$34</f>
        <v>81</v>
      </c>
    </row>
    <row r="26" spans="1:15" x14ac:dyDescent="0.2">
      <c r="A26" s="5"/>
      <c r="B26" s="5"/>
      <c r="C26" s="5"/>
      <c r="D26" s="5"/>
      <c r="E26" s="5"/>
    </row>
    <row r="40" spans="1:14" ht="56.45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60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61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2685</v>
      </c>
      <c r="F9" s="5"/>
      <c r="G9" s="8">
        <f>IF(G12&lt;&gt;"",IF(G14&lt;&gt;"",G12+G14,G12),"")</f>
        <v>12635</v>
      </c>
      <c r="H9" s="8"/>
      <c r="I9" s="9" t="s">
        <v>10</v>
      </c>
      <c r="J9" s="5"/>
      <c r="K9" s="5"/>
      <c r="N9" s="8">
        <f>IF(N12&lt;&gt;"",N12+N14,"")</f>
        <v>825542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DatosGrafico!$K$5</f>
        <v>2459</v>
      </c>
      <c r="F12" s="5"/>
      <c r="G12" s="7">
        <f>DatosGrafico!$K$22</f>
        <v>11504</v>
      </c>
      <c r="I12" s="5" t="s">
        <v>2</v>
      </c>
      <c r="J12" s="5"/>
      <c r="K12" s="5"/>
      <c r="N12" s="14">
        <f>DatosGrafico!$K$40</f>
        <v>796391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DatosGrafico!$K$6</f>
        <v>226</v>
      </c>
      <c r="F14" s="5"/>
      <c r="G14" s="7">
        <f>DatosGrafico!$K$23</f>
        <v>1131</v>
      </c>
      <c r="I14" s="5" t="s">
        <v>14</v>
      </c>
      <c r="J14" s="5"/>
      <c r="K14" s="5"/>
      <c r="N14" s="14">
        <f>DatosGrafico!$K$41</f>
        <v>29151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DatosGrafico!$K$9</f>
        <v>136</v>
      </c>
      <c r="F17" s="5"/>
      <c r="G17" s="7">
        <f>DatosGrafico!$K$26</f>
        <v>583</v>
      </c>
      <c r="I17" s="5" t="s">
        <v>7</v>
      </c>
      <c r="J17" s="5"/>
      <c r="K17" s="5"/>
      <c r="N17" s="14">
        <f>DatosGrafico!$K$44</f>
        <v>18891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17</v>
      </c>
      <c r="B21" s="5"/>
      <c r="C21" s="5"/>
      <c r="D21" s="5"/>
      <c r="E21" s="5">
        <f>DatosGrafico!$K$13</f>
        <v>5</v>
      </c>
      <c r="F21" s="5"/>
      <c r="G21" s="7">
        <f>DatosGrafico!$K$30</f>
        <v>43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DatosGrafico!$K$17</f>
        <v>26</v>
      </c>
      <c r="G25" s="7">
        <f>DatosGrafico!$K$34</f>
        <v>107</v>
      </c>
    </row>
    <row r="26" spans="1:15" x14ac:dyDescent="0.2">
      <c r="A26" s="5"/>
      <c r="B26" s="5"/>
      <c r="C26" s="5"/>
      <c r="D26" s="5"/>
      <c r="E26" s="5"/>
    </row>
    <row r="40" spans="1:14" ht="56.45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62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63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4264</v>
      </c>
      <c r="F9" s="5"/>
      <c r="G9" s="8">
        <f>IF(G12&lt;&gt;"",IF(G14&lt;&gt;"",G12+G14,G12),"")</f>
        <v>16899</v>
      </c>
      <c r="I9" s="9" t="s">
        <v>10</v>
      </c>
      <c r="J9" s="5"/>
      <c r="K9" s="5"/>
      <c r="N9" s="8">
        <f>IF(N12&lt;&gt;"",N12+N14,"")</f>
        <v>829806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DatosGrafico!$L$5</f>
        <v>3960</v>
      </c>
      <c r="F12" s="5"/>
      <c r="G12" s="7">
        <f>DatosGrafico!$L$22</f>
        <v>15464</v>
      </c>
      <c r="I12" s="5" t="s">
        <v>2</v>
      </c>
      <c r="J12" s="5"/>
      <c r="K12" s="5"/>
      <c r="N12" s="14">
        <f>DatosGrafico!$L$40</f>
        <v>800351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DatosGrafico!$L$6</f>
        <v>304</v>
      </c>
      <c r="F14" s="5"/>
      <c r="G14" s="7">
        <f>DatosGrafico!$L$23</f>
        <v>1435</v>
      </c>
      <c r="I14" s="5" t="s">
        <v>14</v>
      </c>
      <c r="J14" s="5"/>
      <c r="K14" s="5"/>
      <c r="N14" s="14">
        <f>DatosGrafico!$L$41</f>
        <v>29455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DatosGrafico!$L$9</f>
        <v>177</v>
      </c>
      <c r="F17" s="5"/>
      <c r="G17" s="7">
        <f>DatosGrafico!$L$26</f>
        <v>760</v>
      </c>
      <c r="I17" s="5" t="s">
        <v>7</v>
      </c>
      <c r="J17" s="5"/>
      <c r="K17" s="5"/>
      <c r="N17" s="14">
        <f>DatosGrafico!$L$44</f>
        <v>19068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17</v>
      </c>
      <c r="B21" s="5"/>
      <c r="C21" s="5"/>
      <c r="D21" s="5"/>
      <c r="E21" s="5">
        <f>DatosGrafico!$L$13</f>
        <v>19</v>
      </c>
      <c r="F21" s="5"/>
      <c r="G21" s="7">
        <f>DatosGrafico!$L$30</f>
        <v>62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DatosGrafico!$L$17</f>
        <v>20</v>
      </c>
      <c r="G25" s="7">
        <f>DatosGrafico!$L$34</f>
        <v>127</v>
      </c>
    </row>
    <row r="26" spans="1:15" x14ac:dyDescent="0.2">
      <c r="A26" s="5"/>
      <c r="B26" s="5"/>
      <c r="C26" s="5"/>
      <c r="D26" s="5"/>
      <c r="E26" s="5"/>
    </row>
    <row r="40" spans="1:14" ht="56.45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64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65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3311</v>
      </c>
      <c r="F9" s="5"/>
      <c r="G9" s="8">
        <f>IF(G12&lt;&gt;"",IF(G14&lt;&gt;"",G12+G14,G12),"")</f>
        <v>20210</v>
      </c>
      <c r="I9" s="9" t="s">
        <v>10</v>
      </c>
      <c r="J9" s="5"/>
      <c r="K9" s="5"/>
      <c r="N9" s="8">
        <f>IF(N12&lt;&gt;"",N12+N14,"")</f>
        <v>833117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DatosGrafico!$M$5</f>
        <v>3096</v>
      </c>
      <c r="F12" s="5"/>
      <c r="G12" s="7">
        <f>DatosGrafico!$M$22</f>
        <v>18560</v>
      </c>
      <c r="I12" s="5" t="s">
        <v>2</v>
      </c>
      <c r="J12" s="5"/>
      <c r="K12" s="5"/>
      <c r="N12" s="14">
        <f>DatosGrafico!$M$40</f>
        <v>803447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DatosGrafico!$M$6</f>
        <v>215</v>
      </c>
      <c r="F14" s="5"/>
      <c r="G14" s="7">
        <f>DatosGrafico!$M$23</f>
        <v>1650</v>
      </c>
      <c r="I14" s="5" t="s">
        <v>14</v>
      </c>
      <c r="J14" s="5"/>
      <c r="K14" s="5"/>
      <c r="N14" s="14">
        <f>DatosGrafico!$M$41</f>
        <v>29670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DatosGrafico!$M$9</f>
        <v>147</v>
      </c>
      <c r="F17" s="5"/>
      <c r="G17" s="7">
        <f>DatosGrafico!$M$26</f>
        <v>907</v>
      </c>
      <c r="I17" s="5" t="s">
        <v>7</v>
      </c>
      <c r="J17" s="5"/>
      <c r="K17" s="5"/>
      <c r="N17" s="14">
        <f>DatosGrafico!$M$44</f>
        <v>19215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DatosGrafico!$M$13</f>
        <v>10</v>
      </c>
      <c r="F21" s="5"/>
      <c r="G21" s="7">
        <f>DatosGrafico!$M$30</f>
        <v>72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DatosGrafico!$M$17</f>
        <v>17</v>
      </c>
      <c r="G25" s="7">
        <f>DatosGrafico!$M$34</f>
        <v>144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66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67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2115</v>
      </c>
      <c r="F9" s="5"/>
      <c r="G9" s="8">
        <f>IF(G12&lt;&gt;"",IF(G14&lt;&gt;"",G12+G14,G12),"")</f>
        <v>22325</v>
      </c>
      <c r="I9" s="9" t="s">
        <v>10</v>
      </c>
      <c r="J9" s="5"/>
      <c r="K9" s="5"/>
      <c r="N9" s="8">
        <f>IF(N12&lt;&gt;"",N12+N14,"")</f>
        <v>835232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DatosGrafico!$N$5</f>
        <v>2001</v>
      </c>
      <c r="F12" s="5"/>
      <c r="G12" s="7">
        <f>DatosGrafico!$N$22</f>
        <v>20561</v>
      </c>
      <c r="I12" s="5" t="s">
        <v>2</v>
      </c>
      <c r="J12" s="5"/>
      <c r="K12" s="5"/>
      <c r="N12" s="14">
        <f>DatosGrafico!$N$40</f>
        <v>805448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DatosGrafico!$N$6</f>
        <v>114</v>
      </c>
      <c r="F14" s="5"/>
      <c r="G14" s="7">
        <f>DatosGrafico!$N$23</f>
        <v>1764</v>
      </c>
      <c r="I14" s="5" t="s">
        <v>14</v>
      </c>
      <c r="J14" s="5"/>
      <c r="K14" s="5"/>
      <c r="N14" s="14">
        <f>DatosGrafico!$N$41</f>
        <v>29784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DatosGrafico!$N$9</f>
        <v>89</v>
      </c>
      <c r="F17" s="5"/>
      <c r="G17" s="7">
        <f>DatosGrafico!$N$26</f>
        <v>996</v>
      </c>
      <c r="I17" s="5" t="s">
        <v>7</v>
      </c>
      <c r="J17" s="5"/>
      <c r="K17" s="5"/>
      <c r="N17" s="14">
        <f>DatosGrafico!$N$44</f>
        <v>19304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DatosGrafico!$N$13</f>
        <v>9</v>
      </c>
      <c r="F21" s="5"/>
      <c r="G21" s="7">
        <f>DatosGrafico!$N$30</f>
        <v>81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DatosGrafico!$N$17</f>
        <v>7</v>
      </c>
      <c r="G25" s="7">
        <f>DatosGrafico!$N$34</f>
        <v>151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68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69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3653</v>
      </c>
      <c r="F9" s="5"/>
      <c r="G9" s="8">
        <f>IF(G12&lt;&gt;"",IF(G14&lt;&gt;"",G12+G14,G12),"")</f>
        <v>25978</v>
      </c>
      <c r="I9" s="9" t="s">
        <v>10</v>
      </c>
      <c r="J9" s="5"/>
      <c r="K9" s="5"/>
      <c r="N9" s="8">
        <f>IF(N12&lt;&gt;"",N12+N14,"")</f>
        <v>838885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DatosGrafico!$O$5</f>
        <v>3302</v>
      </c>
      <c r="F12" s="5"/>
      <c r="G12" s="7">
        <f>DatosGrafico!$O$22</f>
        <v>23863</v>
      </c>
      <c r="I12" s="5" t="s">
        <v>2</v>
      </c>
      <c r="J12" s="5"/>
      <c r="K12" s="5"/>
      <c r="N12" s="14">
        <f>DatosGrafico!$O$40</f>
        <v>808750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DatosGrafico!$O$6</f>
        <v>351</v>
      </c>
      <c r="F14" s="5"/>
      <c r="G14" s="7">
        <f>DatosGrafico!$O$23</f>
        <v>2115</v>
      </c>
      <c r="I14" s="5" t="s">
        <v>14</v>
      </c>
      <c r="J14" s="5"/>
      <c r="K14" s="5"/>
      <c r="N14" s="14">
        <f>DatosGrafico!$O$41</f>
        <v>30135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DatosGrafico!$O$9</f>
        <v>190</v>
      </c>
      <c r="F17" s="5"/>
      <c r="G17" s="7">
        <f>DatosGrafico!$O$26</f>
        <v>1186</v>
      </c>
      <c r="I17" s="5" t="s">
        <v>7</v>
      </c>
      <c r="J17" s="5"/>
      <c r="K17" s="5"/>
      <c r="N17" s="14">
        <f>DatosGrafico!$O$44</f>
        <v>19494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DatosGrafico!$O$13</f>
        <v>8</v>
      </c>
      <c r="F21" s="5"/>
      <c r="G21" s="7">
        <f>DatosGrafico!$O$30</f>
        <v>89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DatosGrafico!$O$17</f>
        <v>36</v>
      </c>
      <c r="G25" s="7">
        <f>DatosGrafico!$O$34</f>
        <v>187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70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71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4009</v>
      </c>
      <c r="F9" s="5"/>
      <c r="G9" s="8">
        <f>IF(G12&lt;&gt;"",IF(G14&lt;&gt;"",G12+G14,G12),"")</f>
        <v>29987</v>
      </c>
      <c r="I9" s="9" t="s">
        <v>10</v>
      </c>
      <c r="J9" s="5"/>
      <c r="K9" s="5"/>
      <c r="N9" s="8">
        <f>IF(N12&lt;&gt;"",N12+N14,"")</f>
        <v>842894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DatosGrafico!$P$5</f>
        <v>3798</v>
      </c>
      <c r="F12" s="5"/>
      <c r="G12" s="7">
        <f>DatosGrafico!$P$22</f>
        <v>27661</v>
      </c>
      <c r="I12" s="5" t="s">
        <v>2</v>
      </c>
      <c r="J12" s="5"/>
      <c r="K12" s="5"/>
      <c r="N12" s="14">
        <f>DatosGrafico!$P$40</f>
        <v>812548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DatosGrafico!$P$6</f>
        <v>211</v>
      </c>
      <c r="F14" s="5"/>
      <c r="G14" s="7">
        <f>DatosGrafico!$P$23</f>
        <v>2326</v>
      </c>
      <c r="I14" s="5" t="s">
        <v>14</v>
      </c>
      <c r="J14" s="5"/>
      <c r="K14" s="5"/>
      <c r="N14" s="14">
        <f>DatosGrafico!$P$41</f>
        <v>30346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DatosGrafico!$P$9</f>
        <v>132</v>
      </c>
      <c r="F17" s="5"/>
      <c r="G17" s="7">
        <f>DatosGrafico!$P$26</f>
        <v>1318</v>
      </c>
      <c r="I17" s="5" t="s">
        <v>7</v>
      </c>
      <c r="J17" s="5"/>
      <c r="K17" s="5"/>
      <c r="N17" s="14">
        <f>DatosGrafico!$P$44</f>
        <v>19626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DatosGrafico!$P$13</f>
        <v>6</v>
      </c>
      <c r="F21" s="5"/>
      <c r="G21" s="7">
        <f>DatosGrafico!$P$30</f>
        <v>95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DatosGrafico!$P$17</f>
        <v>19</v>
      </c>
      <c r="G25" s="7">
        <f>DatosGrafico!$P$34</f>
        <v>206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72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73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4761</v>
      </c>
      <c r="F9" s="5"/>
      <c r="G9" s="8">
        <f>IF(G12&lt;&gt;"",IF(G14&lt;&gt;"",G12+G14,G12),"")</f>
        <v>34748</v>
      </c>
      <c r="I9" s="9" t="s">
        <v>10</v>
      </c>
      <c r="J9" s="5"/>
      <c r="K9" s="5"/>
      <c r="N9" s="8">
        <f>IF(N12&lt;&gt;"",N12+N14,"")</f>
        <v>847655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DatosGrafico!$Q$5</f>
        <v>4498</v>
      </c>
      <c r="F12" s="5"/>
      <c r="G12" s="7">
        <f>DatosGrafico!$Q$22</f>
        <v>32159</v>
      </c>
      <c r="I12" s="5" t="s">
        <v>2</v>
      </c>
      <c r="J12" s="5"/>
      <c r="K12" s="5"/>
      <c r="N12" s="14">
        <f>DatosGrafico!$Q$40</f>
        <v>817046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DatosGrafico!$Q$6</f>
        <v>263</v>
      </c>
      <c r="F14" s="5"/>
      <c r="G14" s="7">
        <f>DatosGrafico!$Q$23</f>
        <v>2589</v>
      </c>
      <c r="I14" s="5" t="s">
        <v>14</v>
      </c>
      <c r="J14" s="5"/>
      <c r="K14" s="5"/>
      <c r="N14" s="14">
        <f>DatosGrafico!$Q$41</f>
        <v>30609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DatosGrafico!$Q$9</f>
        <v>180</v>
      </c>
      <c r="F17" s="5"/>
      <c r="G17" s="7">
        <f>DatosGrafico!$Q$26</f>
        <v>1498</v>
      </c>
      <c r="I17" s="5" t="s">
        <v>7</v>
      </c>
      <c r="J17" s="5"/>
      <c r="K17" s="5"/>
      <c r="N17" s="14">
        <f>DatosGrafico!$Q$44</f>
        <v>19806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DatosGrafico!$Q$13</f>
        <v>10</v>
      </c>
      <c r="F21" s="5"/>
      <c r="G21" s="7">
        <f>DatosGrafico!$Q$30</f>
        <v>105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DatosGrafico!$Q$17</f>
        <v>23</v>
      </c>
      <c r="G25" s="7">
        <f>DatosGrafico!$Q$34</f>
        <v>229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G25" sqref="G25"/>
    </sheetView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74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75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3630</v>
      </c>
      <c r="F9" s="5"/>
      <c r="G9" s="8">
        <f>IF(G12&lt;&gt;"",IF(G14&lt;&gt;"",G12+G14,G12),"")</f>
        <v>38378</v>
      </c>
      <c r="I9" s="9" t="s">
        <v>10</v>
      </c>
      <c r="J9" s="5"/>
      <c r="K9" s="5"/>
      <c r="N9" s="8">
        <f>IF(N12&lt;&gt;"",N12+N14,"")</f>
        <v>851285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DatosGrafico!$R$5</f>
        <v>3439</v>
      </c>
      <c r="F12" s="5"/>
      <c r="G12" s="7">
        <f>DatosGrafico!$R$22</f>
        <v>35598</v>
      </c>
      <c r="I12" s="5" t="s">
        <v>2</v>
      </c>
      <c r="J12" s="5"/>
      <c r="K12" s="5"/>
      <c r="N12" s="14">
        <f>DatosGrafico!$R$40</f>
        <v>820485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DatosGrafico!$R$6</f>
        <v>191</v>
      </c>
      <c r="F14" s="5"/>
      <c r="G14" s="7">
        <f>DatosGrafico!$R$23</f>
        <v>2780</v>
      </c>
      <c r="I14" s="5" t="s">
        <v>14</v>
      </c>
      <c r="J14" s="5"/>
      <c r="K14" s="5"/>
      <c r="N14" s="14">
        <f>DatosGrafico!$R$41</f>
        <v>30800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DatosGrafico!$R$9</f>
        <v>136</v>
      </c>
      <c r="F17" s="5"/>
      <c r="G17" s="7">
        <f>DatosGrafico!$R$26</f>
        <v>1634</v>
      </c>
      <c r="I17" s="5" t="s">
        <v>7</v>
      </c>
      <c r="J17" s="5"/>
      <c r="K17" s="5"/>
      <c r="N17" s="14">
        <f>DatosGrafico!$R$44</f>
        <v>19942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DatosGrafico!$R$13</f>
        <v>8</v>
      </c>
      <c r="F21" s="5"/>
      <c r="G21" s="7">
        <f>DatosGrafico!$R$30</f>
        <v>113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DatosGrafico!$R$17</f>
        <v>21</v>
      </c>
      <c r="G25" s="7">
        <f>DatosGrafico!$R$34</f>
        <v>250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/>
  </sheetViews>
  <sheetFormatPr baseColWidth="10" defaultColWidth="11.42578125" defaultRowHeight="14.25" x14ac:dyDescent="0.2"/>
  <cols>
    <col min="1" max="5" width="11.42578125" style="1"/>
    <col min="6" max="6" width="3.85546875" style="1" customWidth="1"/>
    <col min="7" max="7" width="13.85546875" style="1" customWidth="1"/>
    <col min="8" max="16384" width="11.42578125" style="1"/>
  </cols>
  <sheetData>
    <row r="1" spans="1:14" ht="17.45" customHeight="1" x14ac:dyDescent="0.2">
      <c r="N1" s="3" t="s">
        <v>13</v>
      </c>
    </row>
    <row r="2" spans="1:14" x14ac:dyDescent="0.2">
      <c r="N2" s="3" t="s">
        <v>12</v>
      </c>
    </row>
    <row r="3" spans="1:14" ht="18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" x14ac:dyDescent="0.2">
      <c r="A4" s="75" t="s">
        <v>76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x14ac:dyDescent="0.25">
      <c r="A7" s="10" t="s">
        <v>22</v>
      </c>
      <c r="E7" s="13" t="s">
        <v>20</v>
      </c>
      <c r="G7" s="12" t="s">
        <v>21</v>
      </c>
      <c r="I7" s="10" t="s">
        <v>77</v>
      </c>
    </row>
    <row r="8" spans="1:14" x14ac:dyDescent="0.2">
      <c r="G8" s="5"/>
    </row>
    <row r="9" spans="1:14" x14ac:dyDescent="0.2">
      <c r="A9" s="5" t="s">
        <v>8</v>
      </c>
      <c r="B9" s="5"/>
      <c r="C9" s="5"/>
      <c r="E9" s="8">
        <f>IF(E12&lt;&gt;"",E12+E14,"")</f>
        <v>1339</v>
      </c>
      <c r="F9" s="5"/>
      <c r="G9" s="8">
        <f>IF(G12&lt;&gt;"",IF(G14&lt;&gt;"",G12+G14,G12),"")</f>
        <v>39717</v>
      </c>
      <c r="I9" s="9" t="s">
        <v>10</v>
      </c>
      <c r="J9" s="5"/>
      <c r="K9" s="5"/>
      <c r="N9" s="8">
        <f>IF(N12&lt;&gt;"",N12+N14,"")</f>
        <v>852624</v>
      </c>
    </row>
    <row r="10" spans="1:14" x14ac:dyDescent="0.2">
      <c r="A10" s="5" t="s">
        <v>9</v>
      </c>
      <c r="B10" s="5"/>
      <c r="C10" s="5"/>
      <c r="E10" s="7"/>
      <c r="F10" s="5"/>
      <c r="G10" s="5"/>
      <c r="I10" s="9" t="s">
        <v>11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2</v>
      </c>
      <c r="B12" s="5"/>
      <c r="C12" s="5"/>
      <c r="D12" s="5"/>
      <c r="E12" s="7">
        <f>DatosGrafico!$S$5</f>
        <v>1258</v>
      </c>
      <c r="F12" s="5"/>
      <c r="G12" s="7">
        <f>DatosGrafico!$S$22</f>
        <v>36856</v>
      </c>
      <c r="I12" s="5" t="s">
        <v>2</v>
      </c>
      <c r="J12" s="5"/>
      <c r="K12" s="5"/>
      <c r="N12" s="14">
        <f>DatosGrafico!$S$40</f>
        <v>821743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15"/>
    </row>
    <row r="14" spans="1:14" x14ac:dyDescent="0.2">
      <c r="A14" s="5" t="s">
        <v>14</v>
      </c>
      <c r="B14" s="5"/>
      <c r="C14" s="5"/>
      <c r="D14" s="5"/>
      <c r="E14" s="7">
        <f>DatosGrafico!$S$6</f>
        <v>81</v>
      </c>
      <c r="F14" s="5"/>
      <c r="G14" s="7">
        <f>DatosGrafico!$S$23</f>
        <v>2861</v>
      </c>
      <c r="I14" s="5" t="s">
        <v>14</v>
      </c>
      <c r="J14" s="5"/>
      <c r="K14" s="5"/>
      <c r="N14" s="14">
        <f>DatosGrafico!$S$41</f>
        <v>30881</v>
      </c>
    </row>
    <row r="15" spans="1:14" ht="15" thickBot="1" x14ac:dyDescent="0.25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6</v>
      </c>
      <c r="B16" s="5"/>
      <c r="C16" s="5"/>
      <c r="D16" s="5"/>
      <c r="E16" s="5"/>
      <c r="F16" s="5"/>
      <c r="G16" s="16"/>
      <c r="I16" s="5" t="s">
        <v>6</v>
      </c>
      <c r="J16" s="5"/>
      <c r="K16" s="5"/>
      <c r="L16" s="7"/>
    </row>
    <row r="17" spans="1:15" x14ac:dyDescent="0.2">
      <c r="A17" s="5" t="s">
        <v>7</v>
      </c>
      <c r="B17" s="5"/>
      <c r="C17" s="5"/>
      <c r="D17" s="5"/>
      <c r="E17" s="5">
        <f>DatosGrafico!$S$9</f>
        <v>106</v>
      </c>
      <c r="F17" s="5"/>
      <c r="G17" s="7">
        <f>DatosGrafico!$S$26</f>
        <v>1740</v>
      </c>
      <c r="I17" s="5" t="s">
        <v>7</v>
      </c>
      <c r="J17" s="5"/>
      <c r="K17" s="5"/>
      <c r="N17" s="14">
        <f>DatosGrafico!$S$44</f>
        <v>20048</v>
      </c>
      <c r="O17" s="16"/>
    </row>
    <row r="18" spans="1:15" ht="15" thickBot="1" x14ac:dyDescent="0.25">
      <c r="A18" s="2"/>
      <c r="B18" s="2"/>
      <c r="C18" s="2"/>
      <c r="D18" s="2"/>
      <c r="E18" s="2"/>
      <c r="F18" s="2"/>
      <c r="G18" s="17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15</v>
      </c>
      <c r="F19" s="4"/>
    </row>
    <row r="20" spans="1:15" ht="5.25" customHeight="1" x14ac:dyDescent="0.2">
      <c r="A20" s="5"/>
      <c r="B20" s="5"/>
      <c r="C20" s="5"/>
      <c r="D20" s="5"/>
      <c r="E20" s="5"/>
      <c r="F20" s="5"/>
    </row>
    <row r="21" spans="1:15" x14ac:dyDescent="0.2">
      <c r="A21" s="5" t="s">
        <v>27</v>
      </c>
      <c r="B21" s="5"/>
      <c r="C21" s="5"/>
      <c r="D21" s="5"/>
      <c r="E21" s="5">
        <f>DatosGrafico!$S$13</f>
        <v>0</v>
      </c>
      <c r="F21" s="5"/>
      <c r="G21" s="7">
        <f>DatosGrafico!$S$30</f>
        <v>113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73"/>
      <c r="I22" s="73"/>
      <c r="J22" s="73"/>
      <c r="K22" s="73"/>
      <c r="L22" s="11"/>
    </row>
    <row r="23" spans="1:15" ht="18" x14ac:dyDescent="0.25">
      <c r="A23" s="10" t="s">
        <v>16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3</v>
      </c>
      <c r="B25" s="5"/>
      <c r="C25" s="5"/>
      <c r="D25" s="5"/>
      <c r="E25" s="5">
        <f>DatosGrafico!$S$17</f>
        <v>11</v>
      </c>
      <c r="G25" s="7">
        <f>DatosGrafico!$S$34</f>
        <v>261</v>
      </c>
    </row>
    <row r="26" spans="1:15" x14ac:dyDescent="0.2">
      <c r="A26" s="5"/>
      <c r="B26" s="5"/>
      <c r="C26" s="5"/>
      <c r="D26" s="5"/>
      <c r="E26" s="5"/>
    </row>
    <row r="40" spans="1:14" ht="69" customHeight="1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4" ht="15" customHeight="1" x14ac:dyDescent="0.2"/>
  </sheetData>
  <mergeCells count="4">
    <mergeCell ref="A3:N3"/>
    <mergeCell ref="A4:N4"/>
    <mergeCell ref="H22:K22"/>
    <mergeCell ref="A40:N40"/>
  </mergeCells>
  <printOptions horizontalCentered="1" verticalCentered="1"/>
  <pageMargins left="0.51181102362204722" right="0.31496062992125984" top="0.15748031496062992" bottom="0.15748031496062992" header="0.31496062992125984" footer="0.31496062992125984"/>
  <pageSetup paperSize="120" scale="9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DatosGrafico</vt:lpstr>
      <vt:lpstr>Enero</vt:lpstr>
      <vt:lpstr>Ene-Feb</vt:lpstr>
      <vt:lpstr>Ene-Mar</vt:lpstr>
      <vt:lpstr>Ene-Abr</vt:lpstr>
      <vt:lpstr>Ene-May</vt:lpstr>
      <vt:lpstr>Ene-Jun</vt:lpstr>
      <vt:lpstr>Ene-Jul</vt:lpstr>
      <vt:lpstr>Ene-Ago</vt:lpstr>
      <vt:lpstr>Ene-Sep</vt:lpstr>
      <vt:lpstr>Ene-Oct</vt:lpstr>
      <vt:lpstr>Ene-Nov</vt:lpstr>
      <vt:lpstr>Ene-Dic</vt:lpstr>
      <vt:lpstr>'Ene-Abr'!Área_de_impresión</vt:lpstr>
      <vt:lpstr>'Ene-Ago'!Área_de_impresión</vt:lpstr>
      <vt:lpstr>'Ene-Dic'!Área_de_impresión</vt:lpstr>
      <vt:lpstr>'Ene-Feb'!Área_de_impresión</vt:lpstr>
      <vt:lpstr>'Ene-Jul'!Área_de_impresión</vt:lpstr>
      <vt:lpstr>'Ene-Jun'!Área_de_impresión</vt:lpstr>
      <vt:lpstr>'Ene-Mar'!Área_de_impresión</vt:lpstr>
      <vt:lpstr>'Ene-May'!Área_de_impresión</vt:lpstr>
      <vt:lpstr>'Ene-Nov'!Área_de_impresión</vt:lpstr>
      <vt:lpstr>'Ene-Oct'!Área_de_impresión</vt:lpstr>
      <vt:lpstr>Enero!Área_de_impresión</vt:lpstr>
      <vt:lpstr>'Ene-Sep'!Área_de_impresión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gruizc</dc:creator>
  <cp:lastModifiedBy>GUSTAVO MARTINEZ PEÑA</cp:lastModifiedBy>
  <cp:lastPrinted>2020-01-13T18:54:02Z</cp:lastPrinted>
  <dcterms:created xsi:type="dcterms:W3CDTF">2012-02-07T22:08:36Z</dcterms:created>
  <dcterms:modified xsi:type="dcterms:W3CDTF">2020-01-13T18:54:23Z</dcterms:modified>
</cp:coreProperties>
</file>