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D:\Usuarios\CPoblete\Documents\Subdirección de Adquisiciones\2. Obra pública\50. Guarda Ministros\2. SUBREBA\SGT\"/>
    </mc:Choice>
  </mc:AlternateContent>
  <xr:revisionPtr revIDLastSave="0" documentId="8_{DF3CAE6D-8906-43AF-AAC1-E542E6408809}" xr6:coauthVersionLast="47" xr6:coauthVersionMax="47" xr10:uidLastSave="{00000000-0000-0000-0000-000000000000}"/>
  <bookViews>
    <workbookView xWindow="-110" yWindow="-110" windowWidth="19420" windowHeight="10300" tabRatio="764" xr2:uid="{00000000-000D-0000-FFFF-FFFF00000000}"/>
  </bookViews>
  <sheets>
    <sheet name="Catálogo Concep " sheetId="12" r:id="rId1"/>
    <sheet name="GENERADOR CAT-P-RESM-13-001.23" sheetId="14" state="hidden" r:id="rId2"/>
    <sheet name=" ESP-P-RESM-13-001-23" sheetId="9" state="hidden" r:id="rId3"/>
  </sheets>
  <definedNames>
    <definedName name="A" localSheetId="2">' ESP-P-RESM-13-001-23'!$B$1:$C$80</definedName>
    <definedName name="A" localSheetId="0">'Catálogo Concep '!$1:$74</definedName>
    <definedName name="_xlnm.Print_Area" localSheetId="2">' ESP-P-RESM-13-001-23'!$B$1:$C$87</definedName>
    <definedName name="_xlnm.Print_Area" localSheetId="0">'Catálogo Concep '!$A$1:$B$120</definedName>
    <definedName name="B" localSheetId="2">' ESP-P-RESM-13-001-23'!$1:$6</definedName>
    <definedName name="d" localSheetId="2">' ESP-P-RESM-13-001-23'!$B$1:$C$80</definedName>
    <definedName name="e" localSheetId="2">' ESP-P-RESM-13-001-23'!$1:$80</definedName>
    <definedName name="e" localSheetId="0">'Catálogo Concep '!$1:$74</definedName>
    <definedName name="G" localSheetId="2">' ESP-P-RESM-13-001-23'!$B$1:$C$80</definedName>
    <definedName name="H" localSheetId="2">' ESP-P-RESM-13-001-23'!$1:$80</definedName>
    <definedName name="Print_Area" localSheetId="2">' ESP-P-RESM-13-001-23'!$B$1:$C$80</definedName>
    <definedName name="Print_Area" localSheetId="0">'Catálogo Concep '!$A$1:$B$112</definedName>
    <definedName name="Print_Titles" localSheetId="2">' ESP-P-RESM-13-001-23'!$1:$80</definedName>
    <definedName name="Print_Titles" localSheetId="0">'Catálogo Concep '!$1:$74</definedName>
    <definedName name="_xlnm.Print_Titles" localSheetId="2">' ESP-P-RESM-13-001-23'!$1:$7</definedName>
    <definedName name="_xlnm.Print_Titles" localSheetId="0">'Catálogo Concep '!$1:$11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6" i="14" l="1"/>
  <c r="L74" i="14"/>
  <c r="L81" i="14"/>
  <c r="L79" i="14"/>
  <c r="L51" i="14"/>
  <c r="H11" i="14"/>
  <c r="L11" i="14" s="1"/>
  <c r="G11" i="14"/>
  <c r="L64" i="14" l="1"/>
  <c r="L59" i="14"/>
  <c r="L62" i="14"/>
  <c r="L117" i="14"/>
  <c r="L114" i="14"/>
  <c r="L120" i="14"/>
  <c r="L108" i="14"/>
  <c r="L109" i="14"/>
  <c r="L107" i="14"/>
  <c r="L102" i="14"/>
  <c r="H101" i="14"/>
  <c r="G101" i="14"/>
  <c r="I95" i="14"/>
  <c r="G95" i="14"/>
  <c r="L93" i="14"/>
  <c r="L91" i="14"/>
  <c r="L89" i="14"/>
  <c r="L85" i="14"/>
  <c r="H86" i="14"/>
  <c r="L86" i="14" s="1"/>
  <c r="J83" i="14"/>
  <c r="L83" i="14" s="1"/>
  <c r="L71" i="14"/>
  <c r="L57" i="14"/>
  <c r="L58" i="14"/>
  <c r="L56" i="14"/>
  <c r="L60" i="14" s="1"/>
  <c r="H50" i="14"/>
  <c r="G50" i="14"/>
  <c r="H45" i="14"/>
  <c r="G45" i="14"/>
  <c r="L30" i="14"/>
  <c r="L14" i="14"/>
  <c r="G9" i="14"/>
  <c r="H9" i="14"/>
  <c r="L38" i="14"/>
  <c r="L37" i="14"/>
  <c r="H36" i="14"/>
  <c r="G36" i="14"/>
  <c r="L34" i="14"/>
  <c r="L32" i="14"/>
  <c r="H25" i="14"/>
  <c r="G25" i="14"/>
  <c r="H19" i="14"/>
  <c r="G19" i="14"/>
  <c r="L7" i="14"/>
  <c r="H5" i="14"/>
  <c r="G5" i="14"/>
  <c r="L87" i="14" l="1"/>
  <c r="L95" i="14"/>
  <c r="L101" i="14"/>
  <c r="L103" i="14" s="1"/>
  <c r="L50" i="14"/>
  <c r="L52" i="14" s="1"/>
  <c r="L110" i="14"/>
  <c r="L45" i="14"/>
  <c r="L9" i="14"/>
  <c r="L25" i="14"/>
  <c r="L36" i="14"/>
  <c r="L5" i="14"/>
  <c r="L19" i="14"/>
  <c r="L39" i="14" l="1"/>
  <c r="B3" i="9"/>
</calcChain>
</file>

<file path=xl/sharedStrings.xml><?xml version="1.0" encoding="utf-8"?>
<sst xmlns="http://schemas.openxmlformats.org/spreadsheetml/2006/main" count="378" uniqueCount="296">
  <si>
    <t xml:space="preserve">Dirección General de Infraestructura Física
Subdirección General Técnica
Dirección de Elaboración y Coodinación de Proyectos
</t>
  </si>
  <si>
    <t>Clave</t>
  </si>
  <si>
    <t>Concepto</t>
  </si>
  <si>
    <t>I</t>
  </si>
  <si>
    <t>PRELIMINARES</t>
  </si>
  <si>
    <t>PRE.01</t>
  </si>
  <si>
    <t>PRE.02</t>
  </si>
  <si>
    <t>PZA</t>
  </si>
  <si>
    <t>PRE.03</t>
  </si>
  <si>
    <t>PRE.04</t>
  </si>
  <si>
    <t>PRE.05</t>
  </si>
  <si>
    <t>II</t>
  </si>
  <si>
    <t>CIMENTACIÓN</t>
  </si>
  <si>
    <t>CIM.01</t>
  </si>
  <si>
    <t>CIM.02</t>
  </si>
  <si>
    <t>CIM.03</t>
  </si>
  <si>
    <t>CIM.04</t>
  </si>
  <si>
    <t>CIM.05</t>
  </si>
  <si>
    <t>CIM.06</t>
  </si>
  <si>
    <t>CIM.07</t>
  </si>
  <si>
    <t>III</t>
  </si>
  <si>
    <t>ALBAÑILERIA</t>
  </si>
  <si>
    <t>ALB.01</t>
  </si>
  <si>
    <t>ALB.02</t>
  </si>
  <si>
    <t>ALB.03</t>
  </si>
  <si>
    <t>ALB.04</t>
  </si>
  <si>
    <t>ALB.05</t>
  </si>
  <si>
    <t>IV</t>
  </si>
  <si>
    <t>ESTRUCTURA</t>
  </si>
  <si>
    <t>EST.01</t>
  </si>
  <si>
    <t>EST.02</t>
  </si>
  <si>
    <t>EST.03</t>
  </si>
  <si>
    <t>A)</t>
  </si>
  <si>
    <t>B)</t>
  </si>
  <si>
    <t>C)</t>
  </si>
  <si>
    <t>D)</t>
  </si>
  <si>
    <t>E)</t>
  </si>
  <si>
    <t>F)</t>
  </si>
  <si>
    <t>G)</t>
  </si>
  <si>
    <t>H)</t>
  </si>
  <si>
    <t>V</t>
  </si>
  <si>
    <t>HERRERIA Y CANCELERIA</t>
  </si>
  <si>
    <t>HYC.01</t>
  </si>
  <si>
    <t>HYC.02</t>
  </si>
  <si>
    <t>VI</t>
  </si>
  <si>
    <t>LIMPIEZA</t>
  </si>
  <si>
    <t>LIM.01</t>
  </si>
  <si>
    <t>LIM.02</t>
  </si>
  <si>
    <t>LIM.03</t>
  </si>
  <si>
    <t>CLAVE</t>
  </si>
  <si>
    <t>CONCEPTO</t>
  </si>
  <si>
    <t>TRAMO</t>
  </si>
  <si>
    <t>LARGO</t>
  </si>
  <si>
    <t>ANCHO</t>
  </si>
  <si>
    <t>ALTURA</t>
  </si>
  <si>
    <t>PZAS.</t>
  </si>
  <si>
    <t>UNIDAD</t>
  </si>
  <si>
    <t>CANTIDAD</t>
  </si>
  <si>
    <t>OBSERVACIONES</t>
  </si>
  <si>
    <t xml:space="preserve">Demolición de piso </t>
  </si>
  <si>
    <t>M2</t>
  </si>
  <si>
    <t>Retiro temporal de plataforma y su recolocación posterior en el mismo sitio</t>
  </si>
  <si>
    <t xml:space="preserve">Retiro de malla plastica,  </t>
  </si>
  <si>
    <t>Demolición de acabado a base de loseta de barro de 40x40cm de 2cm de espesor</t>
  </si>
  <si>
    <t xml:space="preserve">Trazo y nivelación de terreno </t>
  </si>
  <si>
    <t>Excavación  a cielo abierto</t>
  </si>
  <si>
    <t>M3</t>
  </si>
  <si>
    <t xml:space="preserve">Plantilla de concreto simple F'c'=150kg/cm2 de 5cm </t>
  </si>
  <si>
    <t>Zapata corrida de 60x290x20cm de peralte</t>
  </si>
  <si>
    <t>M</t>
  </si>
  <si>
    <t>Dado de concreto de 40x40x60cm altura</t>
  </si>
  <si>
    <t>Contratrabe de 20x60cm</t>
  </si>
  <si>
    <t>Relleno y mejoramiento de terreno a base de tepetate o material inerte de la región (Saskab</t>
  </si>
  <si>
    <t>Excavación</t>
  </si>
  <si>
    <t>Zapata corrida</t>
  </si>
  <si>
    <t>Dados</t>
  </si>
  <si>
    <t>Piso concreto de 10cm de espesor acabado deslavado igual a existente</t>
  </si>
  <si>
    <t>Piso de barro de 40x40 cm. (ajuste en piso) igual a existente</t>
  </si>
  <si>
    <t xml:space="preserve">Pintura vinílica en muros interiores a cualquier altura, </t>
  </si>
  <si>
    <t>EJE 15 DE C-F</t>
  </si>
  <si>
    <t>EJE C DE 11-15</t>
  </si>
  <si>
    <t>EJE E DE 11-15</t>
  </si>
  <si>
    <t>EJE E DE 11-16</t>
  </si>
  <si>
    <t xml:space="preserve">Pintura de esmalte linea Velmar marca comex en elementos metálicos de cubierta existente </t>
  </si>
  <si>
    <t>Aplicación de liquido hidrofugante Sikagars 711ES Marca Sika</t>
  </si>
  <si>
    <t>ALB.06</t>
  </si>
  <si>
    <t>Reparación de nariz de escalón de 10cm de espesor y 5cm de saliente aproximadamente</t>
  </si>
  <si>
    <t>Placa de desplante 30cmx30cm con 1/2" (13mm) de espesor de acero tipo A-36</t>
  </si>
  <si>
    <t>9.5KG/PZA</t>
  </si>
  <si>
    <t>KG</t>
  </si>
  <si>
    <t xml:space="preserve">Estabilizador de volumen (Fester Grout) </t>
  </si>
  <si>
    <t>Estructura metálica soldada, formada con perfiles laminados de acero estructural A-36</t>
  </si>
  <si>
    <t>Columna CM.1 perfil OC" de 6", Ced. 40 E=7.11MM   (W=28.26kg/m), F'y=3,515 kg./cm2, de 3.97m de altura.Ver detalle en planos ARQ.03 y EST.01</t>
  </si>
  <si>
    <t>W=28.26kg/m</t>
  </si>
  <si>
    <t>Travesaño TS.1 de perfil OC" de 8", Ced.20  (33.32kg/m) E= 1/4", F'y=3,515 kg./cm2  y una longitud de 6.80m, Ver detalle en planos ARQ.03 y EST.01</t>
  </si>
  <si>
    <t>W=33.32kg/m</t>
  </si>
  <si>
    <t>Mensulas M.01 (4pzas) de15cm extremo inferior y de 40cm extremo superior de peralte y una longitud de 4.06m con doble placa de acero de 3/8" de espesor (76.59 kg/m2), separación entre placas de 5cm (2"). Ver detalle en planos ARQ.03 y EST.01</t>
  </si>
  <si>
    <t>W=76.59 kg/m2</t>
  </si>
  <si>
    <t>Placas de Conexión entre mensula nueva y mensula existente (4pzas)a con placa base de acero de 3/8" de 10cm x 25cm y doble placa vertical de 20 x 28.7-30.9cm de altura (dos placas con corte en diagonal), fijación por medio de soldadura E-70xx. Ver detalle en planos ARQ.03 y EST.01</t>
  </si>
  <si>
    <t xml:space="preserve"> 20 x 28.7-30.9cm</t>
  </si>
  <si>
    <t>Cartabones CB-1 a base de placa de 15X30cm (4pzas) de 3/8" de espesor de forma triángular de acero con un barreno de 4cm de radio, para reforzar trabesaño principal  TS-1. Ver detalle en planos ARQ.03 y EST.01</t>
  </si>
  <si>
    <r>
      <rPr>
        <b/>
        <sz val="10"/>
        <rFont val="Arial"/>
        <family val="2"/>
      </rPr>
      <t xml:space="preserve">Placas PL-01 de acero de 3/8" de espesor para asentar cristal templado de 10x10cm (12pzas) </t>
    </r>
    <r>
      <rPr>
        <sz val="10"/>
        <rFont val="Arial"/>
        <family val="2"/>
      </rPr>
      <t>de 0.80kg/pza, considerar barrenos y soldadura, asi como 2 tornillos con cabeza exagonal de 1/4"x2" por placa, con tuercas y arandelas plasticas asi como sellado con silicon blanco lechoso Marca Sika. Ver detalle en planos ARQ.03 y EST.01</t>
    </r>
  </si>
  <si>
    <t>W=0.8 kg/PZA</t>
  </si>
  <si>
    <r>
      <t xml:space="preserve">Tubos de acero de 2.14m de longitud (120pzas) aproximadamente de E=1/2" ced. 40 (1.27kg/m) </t>
    </r>
    <r>
      <rPr>
        <sz val="10"/>
        <rFont val="Arial"/>
        <family val="2"/>
      </rPr>
      <t>@10cm entre placas de la mensulas M.01. Ver detalle en planos ARQ.03 y EST.01</t>
    </r>
  </si>
  <si>
    <t>W=1.27kg/m</t>
  </si>
  <si>
    <r>
      <t>Flashin a base de placa</t>
    </r>
    <r>
      <rPr>
        <sz val="10"/>
        <rFont val="Arial"/>
        <family val="2"/>
      </rPr>
      <t xml:space="preserve"> de E=3/8" de 14.5+22.7cm a todo lo largo de la cubierta para redireccionar agua de lluvia entre cubierta existente fija a tubo de descarga y cubierta nueva. Ver detalle en planos ARQ.03 y EST.01</t>
    </r>
  </si>
  <si>
    <t>Cubierta a base de cristal templado de 12mm</t>
  </si>
  <si>
    <t>Botaguas de lamina galvanizada cal. 18 con un desarrollo de 25cm aproximadamente con 2 dobleces, ver detalle. P.U.O.C.T.</t>
  </si>
  <si>
    <t xml:space="preserve">Limpieza y desasolve de colector de agua pluvial hecho de tubo de acero de 8", </t>
  </si>
  <si>
    <t>Limpieza y sellado de junta en la cubierta existente de cristal templado y muro de mamposteri</t>
  </si>
  <si>
    <t>Limpieza final de la obra, la cual deberá dejar en condiciones óptimas de ser habitada cada área, se realizará con detergentes y limpiadores</t>
  </si>
  <si>
    <t xml:space="preserve">Dirección General de Infraestructura Física
Subdirección General Técnica
Dirección de Elaboración y Coordinación de Proyectos
</t>
  </si>
  <si>
    <t xml:space="preserve">E  S  P  E  C  I  F  I  C  A  C  I  O  N  E  S  </t>
  </si>
  <si>
    <t>C  O  N  C  E  P  T  O</t>
  </si>
  <si>
    <r>
      <rPr>
        <b/>
        <sz val="11"/>
        <rFont val="Arial"/>
        <family val="2"/>
      </rPr>
      <t>Demolición de piso</t>
    </r>
    <r>
      <rPr>
        <sz val="11"/>
        <rFont val="Arial"/>
        <family val="2"/>
      </rPr>
      <t>, con un espesor total promedio de 10cm a 12cm,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</si>
  <si>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rPr>
        <b/>
        <sz val="11"/>
        <rFont val="Arial"/>
        <family val="2"/>
      </rPr>
      <t>Retiro temporal de plataforma y su recolocación posterior en el mismo sitio</t>
    </r>
    <r>
      <rPr>
        <sz val="11"/>
        <rFont val="Arial"/>
        <family val="2"/>
      </rPr>
      <t>, reinstalación y puesta en marcha de Plataforma Vertical para personas con discapacidad de la empresa Diseño Movil, considerar el retiro de la botonera tambien,</t>
    </r>
    <r>
      <rPr>
        <b/>
        <sz val="11"/>
        <rFont val="Arial"/>
        <family val="2"/>
      </rPr>
      <t xml:space="preserve"> incluye:</t>
    </r>
    <r>
      <rPr>
        <sz val="11"/>
        <rFont val="Arial"/>
        <family val="2"/>
      </rPr>
      <t xml:space="preserve"> mano de obra, uso y depreciación de herramienta, equipo, acarreos dentro y fuera de la obra, resguardo dentro de la obra en un lugar seguro y protejito de lluvia y/o polvo durante todo el proceso de obra, retiro a tiro libre autorizado de material producto del desperdicio, limpieza durante y al final de la obra y todo lo necesario para su correcta ejecución, precio unitario por unidad completamene terminada.</t>
    </r>
  </si>
  <si>
    <t>CARACTERISTICAS:
• Capacidad máxima de carga: 200 kg.
• Número de paradas: 2
• Accesos en plataforma: 2
• Recorrido: 65 cm. aprox.
• MEDIDAS INTERIORES: base: 90 cm. x 135 cm; altura: 1 m.
• Motores, sistema electrónico y sistema mecánico de importación.
• Desplazamiento y soporte: se desplaza por 2 guías verticales de metal ancladas al suelo y a estructura de ptr.
• Número de paradas: 2
• Accesos en plataforma: 2
• Rampas automáticas de acceso a plataforma en lámina antiderrapante</t>
  </si>
  <si>
    <t>ESPECIFICACIONES DE ENERGÍA ELECTRICA:
• Energía eléctrica requerida para el motor: 220 VCA trifásica.
• Energía eléctrica del sistema de control: 110 V monofásica.
• Corriente nominal del motor: 6 A.</t>
  </si>
  <si>
    <t>MATERIALES Y ACABADOS
• Base de la plataforma con marco de PTR. Tabla de triplay de 19 mm recubierto con lámina de aluminio antiderrapante cal. 16.
• Barandales de tubo de acero inoxidable de 1 ¼” cal. 18
• Rampas automáticas de acceso a plataforma de lámina de aluminio antiderrapante cal. 12
• Cristales templados de 6 mm de espesor color humo.
• Cubiertas de lámina de fierro cal. 18 con acabado en pintura electrostática color blanco.</t>
  </si>
  <si>
    <r>
      <rPr>
        <b/>
        <sz val="11"/>
        <rFont val="Arial"/>
        <family val="2"/>
      </rPr>
      <t xml:space="preserve">Retiro de malla plastica, </t>
    </r>
    <r>
      <rPr>
        <sz val="11"/>
        <rFont val="Arial"/>
        <family val="2"/>
      </rPr>
      <t xml:space="preserve"> trabajos a una altura de 5.50m s.n.p.t.</t>
    </r>
    <r>
      <rPr>
        <b/>
        <sz val="11"/>
        <rFont val="Arial"/>
        <family val="2"/>
      </rPr>
      <t>,</t>
    </r>
    <r>
      <rPr>
        <sz val="11"/>
        <rFont val="Arial"/>
        <family val="2"/>
      </rPr>
      <t xml:space="preserve"> sin recuperación, </t>
    </r>
    <r>
      <rPr>
        <b/>
        <sz val="11"/>
        <rFont val="Arial"/>
        <family val="2"/>
      </rPr>
      <t>Incluye:</t>
    </r>
    <r>
      <rPr>
        <sz val="11"/>
        <rFont val="Arial"/>
        <family val="2"/>
      </rPr>
      <t xml:space="preserve"> Mano de obra, uso y depreciación de equipo y herramienta, renta de andamios, retiro de elementos de fijación, resane con morteroa base de cemento gris polvo de sascab y aditivo Festebond, asi como aplicación de pintura color terracota marca comex, acarreos horizontales y/o verticales, retiro de material de desperdicio fuera de la obra hasta tiro libre autorizado, limpieza durante y al final de los trabajos,así como todo lo necesario para su correcta ejecución, precio unitario por unidad completamene terminada.</t>
    </r>
  </si>
  <si>
    <r>
      <rPr>
        <b/>
        <sz val="11"/>
        <rFont val="Arial"/>
        <family val="2"/>
      </rPr>
      <t xml:space="preserve">Demolición de acabado a base de loseta de barro de 40x40cm de 2cm </t>
    </r>
    <r>
      <rPr>
        <sz val="11"/>
        <rFont val="Arial"/>
        <family val="2"/>
      </rPr>
      <t>de espesor, con un espesor total promedio de 5cm, se debe considerar el retiro de mortero,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</si>
  <si>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rPr>
        <b/>
        <sz val="11"/>
        <rFont val="Arial"/>
        <family val="2"/>
      </rPr>
      <t>Reparación de nariz de escalón</t>
    </r>
    <r>
      <rPr>
        <sz val="11"/>
        <rFont val="Arial"/>
        <family val="2"/>
      </rPr>
      <t xml:space="preserve"> de 10cm de espesor y 5cm de saliente aproximadamente, igual a existente, a base de concreto deslavado con un f'c=2'00kg./cm2, reforzando con alambron y alambre recocido,</t>
    </r>
    <r>
      <rPr>
        <b/>
        <sz val="11"/>
        <rFont val="Arial"/>
        <family val="2"/>
      </rPr>
      <t xml:space="preserve"> incluye:</t>
    </r>
    <r>
      <rPr>
        <sz val="11"/>
        <rFont val="Arial"/>
        <family val="2"/>
      </rPr>
      <t xml:space="preserve"> mano de obra, uso y depreciación de herramienta y equipo, colocar alambron de refuerzo, cimbra y descimbra, aditivo Fester bond Marca Fester, acarreos dentro y fuera de la obra, retiro a tiro libre autorizado de material de desperdicio, limpieza durante y al final de la obra y todo lo necesario para su correcta ejecución, precio unitario por unidad completamene terminada.</t>
    </r>
  </si>
  <si>
    <r>
      <t>Trazo y nivelación de terreno</t>
    </r>
    <r>
      <rPr>
        <sz val="11"/>
        <rFont val="Arial"/>
        <family val="2"/>
      </rPr>
      <t xml:space="preserve"> estableciendo ejes y referencias para deslinde y desplante de estructura, utilizando equipo topográfico electrónico, </t>
    </r>
    <r>
      <rPr>
        <b/>
        <sz val="11"/>
        <rFont val="Arial"/>
        <family val="2"/>
      </rPr>
      <t xml:space="preserve">Incluye: </t>
    </r>
    <r>
      <rPr>
        <sz val="11"/>
        <rFont val="Arial"/>
        <family val="2"/>
      </rPr>
      <t>materiales, herramientas, equipo topográfico, mano de obra, brigada de topografía y todo lo necesario para su correcta ejecución,  precio unitario por unidad completamene terminada.</t>
    </r>
  </si>
  <si>
    <r>
      <t xml:space="preserve">Excavación  a cielo abierto </t>
    </r>
    <r>
      <rPr>
        <sz val="11"/>
        <rFont val="Arial"/>
        <family val="2"/>
      </rPr>
      <t xml:space="preserve">en suelo rocoso para desplante de cimentación de estructura, se deberá considerar el volumén sin abundamiento y medido en banco para tramite de pago, en caso de existir firmes, cimentaciones abandonadas, o cimentaciones de muros actuales o material del estrato duro se deberá contemplar su demolición y su desalojo con el propósito de que no intervengan sobre el desplante de la nueva estructura, </t>
    </r>
    <r>
      <rPr>
        <b/>
        <sz val="11"/>
        <rFont val="Arial"/>
        <family val="2"/>
      </rPr>
      <t xml:space="preserve">incluye: </t>
    </r>
    <r>
      <rPr>
        <sz val="11"/>
        <rFont val="Arial"/>
        <family val="2"/>
      </rPr>
      <t>suministro y colocación de materiales, acarreos horizontales y/o verticales, acarreos dentro y fuera del lugar de los trabajos, desalojo de material excedente hasta tiro libre a lugar autorizado e indicado por la autoridad competente, afine de taludes, mano de obra, equipo y herramienta,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</si>
  <si>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Plantilla de concreto simple F'c'=150kg/cm2 de 5cm</t>
    </r>
    <r>
      <rPr>
        <sz val="11"/>
        <rFont val="Arial"/>
        <family val="2"/>
      </rPr>
      <t xml:space="preserve"> de espesor,</t>
    </r>
    <r>
      <rPr>
        <b/>
        <sz val="11"/>
        <rFont val="Arial"/>
        <family val="2"/>
      </rPr>
      <t xml:space="preserve"> </t>
    </r>
    <r>
      <rPr>
        <sz val="11"/>
        <rFont val="Arial"/>
        <family val="2"/>
      </rPr>
      <t>para desplante de estrcutura,</t>
    </r>
    <r>
      <rPr>
        <b/>
        <sz val="11"/>
        <rFont val="Arial"/>
        <family val="2"/>
      </rPr>
      <t xml:space="preserve"> incluye:</t>
    </r>
    <r>
      <rPr>
        <sz val="11"/>
        <rFont val="Arial"/>
        <family val="2"/>
      </rPr>
      <t xml:space="preserve"> suministro y colocación de materiales, agua para dar la humedad optima, tendido del material de relleno,compactación  trazo, y nivelación, acarreos horizontales y/o verticales, acarreos dentro y fuera del lugar de los trabajos, mano de obra, equipo y herramienta, maniobras,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</si>
  <si>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 xml:space="preserve">Zapata corrida de 60x290x20cm </t>
    </r>
    <r>
      <rPr>
        <sz val="11"/>
        <rFont val="Arial"/>
        <family val="2"/>
      </rPr>
      <t xml:space="preserve">de peralte, con concreto hecho en obra con revolvedora f’c=250 Kg/cm2 resistencia normal, Rev. 12cm, tamaño máximo del agregado de ¾”, con impermabilizante integral Fertergral en proporción establecida y consultada por el proveedor de dicho material (1.5kg por cada 50kg de cemento), con parrilla en lecho inferior de 2 Var #3 sentido largo y Var.#3@15cm en el sentido corto,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armado de la zapata,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</si>
  <si>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Dado de concreto</t>
    </r>
    <r>
      <rPr>
        <sz val="11"/>
        <rFont val="Arial"/>
        <family val="2"/>
      </rPr>
      <t xml:space="preserve"> </t>
    </r>
    <r>
      <rPr>
        <b/>
        <sz val="11"/>
        <rFont val="Arial"/>
        <family val="2"/>
      </rPr>
      <t>de 40x40x60cm</t>
    </r>
    <r>
      <rPr>
        <sz val="11"/>
        <rFont val="Arial"/>
        <family val="2"/>
      </rPr>
      <t xml:space="preserve"> altura, armado con 8 varillas del #4 y 2 estribos del #3@15,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</si>
  <si>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Contratrabe de</t>
    </r>
    <r>
      <rPr>
        <sz val="11"/>
        <rFont val="Arial"/>
        <family val="2"/>
      </rPr>
      <t xml:space="preserve"> </t>
    </r>
    <r>
      <rPr>
        <b/>
        <sz val="11"/>
        <rFont val="Arial"/>
        <family val="2"/>
      </rPr>
      <t>20x60cm</t>
    </r>
    <r>
      <rPr>
        <sz val="11"/>
        <rFont val="Arial"/>
        <family val="2"/>
      </rPr>
      <t xml:space="preserve"> altura, armado con 2 Var del #4 + 1Var.#3 en el lecho inferior más 2 Var del #4 + 1Var.#3 en el lecho superior, estribos del #3@20cm,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</si>
  <si>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Relleno y mejoramiento de terreno a base de tepetate</t>
    </r>
    <r>
      <rPr>
        <sz val="11"/>
        <rFont val="Arial"/>
        <family val="2"/>
      </rPr>
      <t xml:space="preserve"> o material inerte de la región (Saskab), en capas no mayores de 20 cm con  herramienta mecánica bailarina hasta obtener el 90% de la prueba Proctor, de acuerdo a niveles marcados en proyecto,</t>
    </r>
    <r>
      <rPr>
        <b/>
        <sz val="11"/>
        <rFont val="Arial"/>
        <family val="2"/>
      </rPr>
      <t xml:space="preserve"> 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</si>
  <si>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 xml:space="preserve">Firme de concreto de 10cm de espesor acabado rustico </t>
    </r>
    <r>
      <rPr>
        <sz val="11"/>
        <rFont val="Arial"/>
        <family val="2"/>
      </rPr>
      <t xml:space="preserve">con un f'c=150kg/cm2, con malla electrosoldada 6-6,10-10 </t>
    </r>
    <r>
      <rPr>
        <b/>
        <sz val="11"/>
        <rFont val="Arial"/>
        <family val="2"/>
      </rPr>
      <t>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</si>
  <si>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Piso de barro de 30x30 cm</t>
    </r>
    <r>
      <rPr>
        <sz val="11"/>
        <rFont val="Arial"/>
        <family val="2"/>
      </rPr>
      <t xml:space="preserve">. (ajuste en piso) igual a existente, de 2 cm. de espesor, asentada con mortero cal-polvo de piedra de Saskab 1:2.5 más 1/8 de cemento blanco, junteado a 13mm con el mismo mortero, considerar aplicación de sellador Marca Poliform, </t>
    </r>
    <r>
      <rPr>
        <b/>
        <sz val="11"/>
        <rFont val="Arial"/>
        <family val="2"/>
      </rPr>
      <t>incluye:</t>
    </r>
    <r>
      <rPr>
        <sz val="11"/>
        <rFont val="Arial"/>
        <family val="2"/>
      </rPr>
      <t xml:space="preserve"> Suministro, colocación, mano de obra, materiales necesarios, cortes, desperdicios, uso y depreciación de equipo y herramienta, acarreos horizontales y/o verticales dentro y fuera de la obra, maniobras, retiro de material de desperdicio fuera de la obra hasta tiro libre autorizado, limpieza durante y al final de los trabajos así como todo lo necesario para su correcta ejecución,  precio unitario por unidad completamene terminada.</t>
    </r>
  </si>
  <si>
    <r>
      <rPr>
        <b/>
        <sz val="11"/>
        <rFont val="Arial"/>
        <family val="2"/>
      </rPr>
      <t>Pintura vinílica en muros interiores a cualquier altura</t>
    </r>
    <r>
      <rPr>
        <sz val="11"/>
        <rFont val="Arial"/>
        <family val="2"/>
      </rPr>
      <t>, Mca. Comex calidad Vinimex (en color igual a existente ), a dos manos como mínimo o hasta cubrir perfectamente la superficie,</t>
    </r>
    <r>
      <rPr>
        <b/>
        <sz val="11"/>
        <rFont val="Arial"/>
        <family val="2"/>
      </rPr>
      <t xml:space="preserve"> incluye:</t>
    </r>
    <r>
      <rPr>
        <sz val="11"/>
        <rFont val="Arial"/>
        <family val="2"/>
      </rPr>
      <t xml:space="preserve"> Suministro y aplicación, muestreo para elección de color (20x20cm), preparación de superficie, sellador 5x1. a dos manos como mínimo, considerar aplicación con rodillo y brocha en muros y boquillas, preparación de superficie, enmascarillado y protección del área con papel, cartón, plásticos  y marking tape (pisos, canceleria, tapas de contactos y apagadores,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</si>
  <si>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Pintura de esmalte linea Velmar marca comex en elementos metálicos de cubierta existente</t>
    </r>
    <r>
      <rPr>
        <sz val="11"/>
        <rFont val="Arial"/>
        <family val="2"/>
      </rPr>
      <t xml:space="preserve"> (en color blanco) 2 columnas de 6" de diámetro y 2.95m de altura, 4 mensulas en forma de "V" de doble placa cada una de 1.60 y 0.97m con un peralte de 30cm a rematar en 0.00m, un travesaño a base de tubo de 8" de diámetro (colector de agua pluvial) de 6.86m de longitud, 63 tubos (21x3pzas) de 1/2" de diámetro y una longitud de 2.14m entre mensulas, se deben considerar 4 cartabones triangulares, la aplicación será a dos manos como mínimo o hasta cubrir perfectamente la superficie,</t>
    </r>
    <r>
      <rPr>
        <b/>
        <sz val="11"/>
        <rFont val="Arial"/>
        <family val="2"/>
      </rPr>
      <t xml:space="preserve"> incluye:</t>
    </r>
    <r>
      <rPr>
        <sz val="11"/>
        <rFont val="Arial"/>
        <family val="2"/>
      </rPr>
      <t xml:space="preserve"> Suministro y aplicación, preparación de superficie, lijando de superficies con lija de agua, considerar aplicación con rodillo y brocha, preparación de superficie, enmascarillado y protección del área con papel, cartón, plásticos  y marking tape (pisos, canceleria, tapas de contactos y apagadores, cubierta de cristal,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</si>
  <si>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Aplicación de liquido hidrofugante Sikagars 711ES Marca Sika</t>
    </r>
    <r>
      <rPr>
        <sz val="11"/>
        <rFont val="Arial"/>
        <family val="2"/>
      </rPr>
      <t xml:space="preserve">, en superfice de loseta de barro, </t>
    </r>
    <r>
      <rPr>
        <b/>
        <sz val="11"/>
        <rFont val="Arial"/>
        <family val="2"/>
      </rPr>
      <t xml:space="preserve"> incluye: </t>
    </r>
    <r>
      <rPr>
        <sz val="11"/>
        <rFont val="Arial"/>
        <family val="2"/>
      </rPr>
      <t>Suministro y aplicación, preparación de superficie, lijando de superficies con lija de agua, considerar aplicación con rodillo y brocha, preparación de superficie, enmascarillado y protección del área,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</si>
  <si>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Placa de desplante 30cmx30cm con 1/2"</t>
    </r>
    <r>
      <rPr>
        <sz val="11"/>
        <rFont val="Arial"/>
        <family val="2"/>
      </rPr>
      <t xml:space="preserve"> (9.5KG/PZA) de espesor de</t>
    </r>
    <r>
      <rPr>
        <b/>
        <sz val="11"/>
        <rFont val="Arial"/>
        <family val="2"/>
      </rPr>
      <t xml:space="preserve"> acero tipo A-36</t>
    </r>
    <r>
      <rPr>
        <sz val="11"/>
        <rFont val="Arial"/>
        <family val="2"/>
      </rPr>
      <t xml:space="preserve">, para conexión de columna a dado de cimentación fijada con 4 anclas de 5/8" de diámetro fy=4200 Kg/cm2 de 80cm de desarrollo, con 15cm de puntas roscadas con tuercas, rondanas y arandelas  </t>
    </r>
    <r>
      <rPr>
        <b/>
        <sz val="11"/>
        <rFont val="Arial"/>
        <family val="2"/>
      </rPr>
      <t xml:space="preserve">Incluye: </t>
    </r>
    <r>
      <rPr>
        <sz val="11"/>
        <rFont val="Arial"/>
        <family val="2"/>
      </rPr>
      <t xml:space="preserve"> suministro y colocación, materiales necesarios, mano de obra, uso y depreciación de equipo y herramienta, plantilla de triplay de 19mm, trazo, nivelación,  acarreos dentro y fuera de la obra, soldadura E-70xx, corte, habilitado, presentación, esmerilado, soldado, limpieza con cepillo de alambre, aplicación de cromato de zinc y pintura esmalte Línea Velmar Marca Comex a dos manos como mínimo o hasta cubrir perfectamente la superficie; los barrenos para recibir las anclas, limpieza durante y al final de todos los trabajos, asi como todo lo necesario para su perfecto funcionamiento,  precio unitario por unidad completamene terminada.</t>
    </r>
  </si>
  <si>
    <r>
      <rPr>
        <b/>
        <sz val="11"/>
        <rFont val="Arial"/>
        <family val="2"/>
      </rPr>
      <t xml:space="preserve">Estabilizador de volumen NM 600 </t>
    </r>
    <r>
      <rPr>
        <sz val="11"/>
        <rFont val="Arial"/>
        <family val="2"/>
      </rPr>
      <t>Marca Fester (Grout, presentación en saco de 10kg) para asentar placas de cualquier medida y espesor de proyecto, se deberá preparar y aplicar según ficha técnica del proveedor,</t>
    </r>
    <r>
      <rPr>
        <b/>
        <sz val="11"/>
        <rFont val="Arial"/>
        <family val="2"/>
      </rPr>
      <t xml:space="preserve"> </t>
    </r>
    <r>
      <rPr>
        <sz val="11"/>
        <rFont val="Arial"/>
        <family val="2"/>
      </rPr>
      <t xml:space="preserve">excelente resistencia a la compresión f'c=625kg/cm2 a los 28 dias, </t>
    </r>
    <r>
      <rPr>
        <b/>
        <sz val="11"/>
        <rFont val="Arial"/>
        <family val="2"/>
      </rPr>
      <t>Incluye:</t>
    </r>
    <r>
      <rPr>
        <sz val="11"/>
        <rFont val="Arial"/>
        <family val="2"/>
      </rPr>
      <t xml:space="preserve">  suministro y colocación, materiales necesarios, mano de obra, uso y depreciación de equipo y herramienta,  nivelación,  acarreos dentro y fuera de la obra, presentación, limpieza durante y al final de todos los trabajos, asi como todo lo necesario para su perfecto funcionamiento,  precio unitario por unidad completamene terminada.</t>
    </r>
  </si>
  <si>
    <r>
      <t xml:space="preserve">Estructura para paso a cubierto, formada con perfiles laminados de acero estructural A-36, </t>
    </r>
    <r>
      <rPr>
        <sz val="11"/>
        <rFont val="Arial"/>
        <family val="2"/>
      </rPr>
      <t>de acuerdo a planos estructurales EST-01 y EST-02,</t>
    </r>
    <r>
      <rPr>
        <b/>
        <sz val="11"/>
        <rFont val="Arial"/>
        <family val="2"/>
      </rPr>
      <t xml:space="preserve"> Incluye:</t>
    </r>
    <r>
      <rPr>
        <sz val="11"/>
        <rFont val="Arial"/>
        <family val="2"/>
      </rPr>
      <t xml:space="preserve"> suministro y colocación de los perfiles, trazo, nivelación, acarreos dentro y fuera de la obra, maniobras, fabricación, transportación, izaje, descalibre, soldadura E-70xx Marca Infra,  trazo, corte, habilitado, presentación, armado, aplicación cromato de zinc y de pintura esmalte Línea Velmar Marca Comex en color blanco a dos manos como mínimo o hasta cubrir perfectamente la superficie,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</si>
  <si>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Columna CM.1</t>
    </r>
    <r>
      <rPr>
        <sz val="11"/>
        <rFont val="Arial"/>
        <family val="2"/>
      </rPr>
      <t xml:space="preserve"> perfil OC" de 6", Ced. 40 E=7.11MM   (W=28.26kg/m), F'y=3,515 kg./cm2, de 3.97m de altura.Ver detalle en planos ARQ.03 y EST.01</t>
    </r>
  </si>
  <si>
    <r>
      <rPr>
        <b/>
        <sz val="11"/>
        <rFont val="Arial"/>
        <family val="2"/>
      </rPr>
      <t>Travesaño TS.1</t>
    </r>
    <r>
      <rPr>
        <sz val="11"/>
        <rFont val="Arial"/>
        <family val="2"/>
      </rPr>
      <t xml:space="preserve"> de perfil OC" de 8", Ced.20  (33.32kg/m) E= 1/4", F'y=3,515 kg./cm2  y una longitud de 6.80m, Ver detalle en planos ARQ.03 y EST.01</t>
    </r>
  </si>
  <si>
    <r>
      <rPr>
        <b/>
        <sz val="11"/>
        <rFont val="Arial"/>
        <family val="2"/>
      </rPr>
      <t xml:space="preserve">Mensulas M.01 (4pzas) </t>
    </r>
    <r>
      <rPr>
        <sz val="11"/>
        <rFont val="Arial"/>
        <family val="2"/>
      </rPr>
      <t>de15cm extremo inferior y de 40cm extremo superior de peralte y una longitud de 4.06m con doble placa de acero de 3/8" de espesor (W=76.59 kg/m2), separación entre placas de 5cm (2"). Ver detalle en planos ARQ.03 y EST.01</t>
    </r>
  </si>
  <si>
    <r>
      <rPr>
        <b/>
        <sz val="11"/>
        <rFont val="Arial"/>
        <family val="2"/>
      </rPr>
      <t>Placas de Conexión entre mensula nueva y mensula existente</t>
    </r>
    <r>
      <rPr>
        <sz val="11"/>
        <rFont val="Arial"/>
        <family val="2"/>
      </rPr>
      <t xml:space="preserve"> </t>
    </r>
    <r>
      <rPr>
        <b/>
        <sz val="11"/>
        <rFont val="Arial"/>
        <family val="2"/>
      </rPr>
      <t>(4pzas)</t>
    </r>
    <r>
      <rPr>
        <sz val="11"/>
        <rFont val="Arial"/>
        <family val="2"/>
      </rPr>
      <t>a con placa base de acero de 3/8" de 10cm x 25cm y doble placa vertical de 20 x 28.7-30.9cm de altura (dos placas con corte en diagonal), fijación por medio de soldadura E-70xx. Ver detalle en planos ARQ.03 y EST.01</t>
    </r>
  </si>
  <si>
    <r>
      <rPr>
        <b/>
        <sz val="11"/>
        <rFont val="Arial"/>
        <family val="2"/>
      </rPr>
      <t xml:space="preserve">Cartabones CB-1 a base de placa de 15X30cm (4pzas) de 3/8" </t>
    </r>
    <r>
      <rPr>
        <sz val="11"/>
        <rFont val="Arial"/>
        <family val="2"/>
      </rPr>
      <t>de espesor de forma triángular de acero con un barreno de 4cm de radio</t>
    </r>
    <r>
      <rPr>
        <b/>
        <sz val="11"/>
        <rFont val="Arial"/>
        <family val="2"/>
      </rPr>
      <t xml:space="preserve">, </t>
    </r>
    <r>
      <rPr>
        <sz val="11"/>
        <rFont val="Arial"/>
        <family val="2"/>
      </rPr>
      <t>para reforzar trabesaño principal  TS-1. Ver detalle en planos ARQ.03 y EST.01</t>
    </r>
  </si>
  <si>
    <r>
      <rPr>
        <b/>
        <sz val="11"/>
        <rFont val="Arial"/>
        <family val="2"/>
      </rPr>
      <t xml:space="preserve">Placas PL-01 de acero de 3/8" de espesor para asentar cristal templado de 10x10cm (12pzas) </t>
    </r>
    <r>
      <rPr>
        <sz val="11"/>
        <rFont val="Arial"/>
        <family val="2"/>
      </rPr>
      <t>de 0.80kg/pza, considerar barrenos y soldadura, asi como 2 tornillos con cabeza exagonal de 1/4"x2" por placa, con tuercas y arandelas plasticas asi como sellado con silicon blanco lechoso Marca Sika. Ver detalle en planos ARQ.03 y EST.01</t>
    </r>
  </si>
  <si>
    <r>
      <rPr>
        <b/>
        <sz val="11"/>
        <rFont val="Arial"/>
        <family val="2"/>
      </rPr>
      <t xml:space="preserve">Tubos de acero de 2.14m de longitud (120pzas) aproximadamente de E=1/2" ced. 40 (1.27kg/m) </t>
    </r>
    <r>
      <rPr>
        <sz val="11"/>
        <rFont val="Arial"/>
        <family val="2"/>
      </rPr>
      <t>@10cm entre placas de la mensulas M.01. Ver detalle en planos ARQ.03 y EST.01</t>
    </r>
  </si>
  <si>
    <r>
      <rPr>
        <b/>
        <sz val="11"/>
        <rFont val="Arial"/>
        <family val="2"/>
      </rPr>
      <t>Flashin a base de placa</t>
    </r>
    <r>
      <rPr>
        <sz val="11"/>
        <rFont val="Arial"/>
        <family val="2"/>
      </rPr>
      <t xml:space="preserve"> de E=3/8" de 14.5+22.7cm a todo lo largo de la cubierta para redireccionar agua de lluvia entre cubierta existente fija a tubo de descarga y cubierta nueva. Ver detalle en planos ARQ.03 y EST.01</t>
    </r>
  </si>
  <si>
    <r>
      <rPr>
        <b/>
        <sz val="11"/>
        <rFont val="Arial"/>
        <family val="2"/>
      </rPr>
      <t xml:space="preserve">Cubierta a base de cristal templado de 12mm </t>
    </r>
    <r>
      <rPr>
        <sz val="11"/>
        <rFont val="Arial"/>
        <family val="2"/>
      </rPr>
      <t xml:space="preserve">de espesor medida nominal (dividido en 6 cristales de acuerdo a diseño) , acabado esmerilado una cara (inferior), con barrenos de 5/16" para fijación a estructura de cubierta, </t>
    </r>
    <r>
      <rPr>
        <b/>
        <sz val="11"/>
        <rFont val="Arial"/>
        <family val="2"/>
      </rPr>
      <t xml:space="preserve"> Incluye:</t>
    </r>
    <r>
      <rPr>
        <sz val="11"/>
        <rFont val="Arial"/>
        <family val="2"/>
      </rPr>
      <t xml:space="preserve"> suministro y colocación, materiales necesarios, mano de obra calificada, uso y depreciación de equipo y herramienta, elaboración de planos de fabricación con las perforaciones para su fijación, herrajes de fijación de acero inoxidable, transportación, izaje, trazo, cortes, toma de medidas en la obra antes de su fabricación, presentación, maniobras, hizaje, renta de andamios,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</si>
  <si>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Botaguas a base de doble ángulo de 2"x1/4" y placa de neopreno de 1/2"</t>
    </r>
    <r>
      <rPr>
        <sz val="11"/>
        <rFont val="Arial"/>
        <family val="2"/>
      </rPr>
      <t xml:space="preserve"> fijación por medio de taquetes de expansión arpon marca Fecher de 3/8"x3 3/4" glavanizado tipo Hilti @ 70cm asi como sellado con silicon blanco lechos entre cubierta de cristal templado y muro, </t>
    </r>
    <r>
      <rPr>
        <b/>
        <sz val="11"/>
        <rFont val="Arial"/>
        <family val="2"/>
      </rPr>
      <t xml:space="preserve">Incluye: </t>
    </r>
    <r>
      <rPr>
        <sz val="11"/>
        <rFont val="Arial"/>
        <family val="2"/>
      </rPr>
      <t>suministro y colocación, materiales necesarios, mano de obra calificada, uso y depreciación de equipo y herramienta, transportación, izaje, trazo, cortes, toma de medidas en la obra, presentación, maniobras, hizaje, renta de andamios, limpieza durante y al final de los trabajos, retiro de material de desperdicio fuera de la obra hasta tiro libre autorizado, así como todo lo necesario para su correcta ejecución,  precio unitario por unidad completamene terminada.Ver plano ARQ-03 y EST-01</t>
    </r>
  </si>
  <si>
    <r>
      <t>Limpieza y desasolve de colector de agua pluvial</t>
    </r>
    <r>
      <rPr>
        <sz val="11"/>
        <rFont val="Arial"/>
        <family val="2"/>
      </rPr>
      <t xml:space="preserve"> hecho de tubo de acero de 8", trabajos a una altura de 3.25m s.n.p.t.,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</si>
  <si>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Limpieza y sellado de cubierta de cristal templado existente y junta perimetral</t>
    </r>
    <r>
      <rPr>
        <sz val="11"/>
        <rFont val="Arial"/>
        <family val="2"/>
      </rPr>
      <t xml:space="preserve">, se debe considerar el retiro de sellador (10.00m aprox.) suelto o falto de sujeción y la restitución con silicon blanco lechoso de la Marca Sika, la limpieza del cristal templado tanto en la superficie inferior como superior, con agua y vinagre de blanco, asi como detergente liquido hasta dejar limpia toda la superficie,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</si>
  <si>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 xml:space="preserve">Limpieza final de la obra, </t>
    </r>
    <r>
      <rPr>
        <sz val="11"/>
        <rFont val="Arial"/>
        <family val="2"/>
      </rPr>
      <t xml:space="preserve">la cual deberá dejar en condiciones óptimas de ser habitada el área, se realizará con detergentes y limpiadores, se incluyen los pisos, puertas, ventanas, vidrios, muebles y todo aquél elemento que lo requiera (no deberá quedar rastro de materiales y/o desechos) a satisfacción de la supervisión interna de la SCJN, asi como todo lo necesario para su perfecta ejecución,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</si>
  <si>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t>Abreviaturas:</t>
  </si>
  <si>
    <t>Precio Unitario por Obra Terminada</t>
  </si>
  <si>
    <t>Ropero de madera, guarda de uniformes y manteles.</t>
  </si>
  <si>
    <t xml:space="preserve">Vitrina de madera, guarda de cristalería y manteles. </t>
  </si>
  <si>
    <t xml:space="preserve">Vitrina de madera para guarda de víveres. </t>
  </si>
  <si>
    <t>Mueble de Madera para guarda de enseres.</t>
  </si>
  <si>
    <t>Estructura y Escalera de madera adosada a tapanco.</t>
  </si>
  <si>
    <t xml:space="preserve">Muebles ubicados en recepción, se colocarán nuevamente al finalizar los trabajos. </t>
  </si>
  <si>
    <t>PRE.06</t>
  </si>
  <si>
    <t>PRE.07</t>
  </si>
  <si>
    <t>PRE.08</t>
  </si>
  <si>
    <t>PRE.09</t>
  </si>
  <si>
    <t>PRE.10</t>
  </si>
  <si>
    <t>PRE.11</t>
  </si>
  <si>
    <t>PRE.12</t>
  </si>
  <si>
    <t>PRE.13</t>
  </si>
  <si>
    <t>ALBAÑILERÍA</t>
  </si>
  <si>
    <t>ALB.07</t>
  </si>
  <si>
    <t>Suministro y colocación de Cerramiento a base de malla electrosoldada fabricada con acero de alta resistencia, anclada a muro existente con bastones de varilla de 3/8", con una dimensión de 0.08 x 0.12 x 2.30 m, colada con concreto f¨c=200 kg/cm2. Incluye: suministro de materiales, mano de obra, herramienta, equipo, acarreos, andamios, limpieza durante y al final de los trabajos y todo lo necesario para su correcta ejecución. P.U.O.T.</t>
  </si>
  <si>
    <t>ALB.08</t>
  </si>
  <si>
    <t>ALB.09</t>
  </si>
  <si>
    <t>ALB.10</t>
  </si>
  <si>
    <t>ALB.11</t>
  </si>
  <si>
    <t>Bloque de poliestireno de 24x24 cm con 15 cm de espesor a presión en hueco de extracción de aire. P.U.O.T.</t>
  </si>
  <si>
    <t>Dos hiladas de tabicón ligero con mortero cemento arena 1:4 (25x13x7cm medida nominal), considerar aplanado cemento arena 1:4 (acabado fino) en sus 3 caras visibles. P.U.O.T.</t>
  </si>
  <si>
    <t>ACABADOS</t>
  </si>
  <si>
    <t>ACA.01</t>
  </si>
  <si>
    <t>ACA.02</t>
  </si>
  <si>
    <t>ACA.03</t>
  </si>
  <si>
    <t>ACA.04</t>
  </si>
  <si>
    <t>Suministro y aplicación de barniz transparente de poliuretano a dos manos, previo tratamiento de madera a base de lijado de madera para nivelar y liberar polvo y grasa, sellar juntas con resanador tipo vinílico. Para posteriormente aplicar barniz transparente de poliuretano acabado mate a dos o tres manos. Incluye: suministro de materiales, mano de obra, herramienta, equipo, acarreos, andamios, limpieza durante y al final de los trabajos y todo lo necesario para su correcta ejecución. P.U.O.T.</t>
  </si>
  <si>
    <t>CARPINTERÍAS</t>
  </si>
  <si>
    <t>CAR.01</t>
  </si>
  <si>
    <t>Colocación de lambrin de madera de recuperación con dimensiones aproximadas de 2.66 x 2.58 m, armado a base  cenefa de 15 x 6 cm de espesor, molduras rectangulares colocadas en el tablero de lambrin, zoclo de 40 cm de alto a base de molduras de reutilización, considerar retoque con resanador para madera color similar al existente.  Incluye: suministro de materiales, mano de obra, herramienta, equipo, acarreos, andamios, limpieza durante y al final de los trabajos y todo lo necesario para su correcta ejecución. P.U.O.T.</t>
  </si>
  <si>
    <t>CAR.02</t>
  </si>
  <si>
    <t>CAR.03</t>
  </si>
  <si>
    <t>CAR.04</t>
  </si>
  <si>
    <t>CAR.05</t>
  </si>
  <si>
    <t>CAR.06</t>
  </si>
  <si>
    <t>CAR.07</t>
  </si>
  <si>
    <t>Escalera de madera con dimensiones generales de 0.60 m x 0.37 m. de alto, fabricada a base de bastidor de madera con listones de madera de pino de 1" x 1" formando 3 peraltes y 2 huellas, con placa de madera de encino americano de 6 mm de espesor para cubrir por la parte superior de peraltes y huellas, con acabado final en barniz transparente de poliuretano a dos manos, previo tratamiento a la madera.  Incluye: suministro de materiales, mano de obra, herramienta, equipo, acarreos, andamios, limpieza durante y al final de los trabajos y todo lo necesario para su correcta ejecución. P.U.O.T.</t>
  </si>
  <si>
    <t>HERRERIAS</t>
  </si>
  <si>
    <t>HERR.01</t>
  </si>
  <si>
    <t>HERR.02</t>
  </si>
  <si>
    <t>HERR.03</t>
  </si>
  <si>
    <t>Suministro y colocación de bastidor metálico con dimensiones generales de 2.37 x 0.60 x 0.55 m. fabricado a base de perfil PTR de 2" x 2" color blanco (2.38 mm de espesor), según diseño en plano de Herrerías, unido mediante soldadura E-60xx, Incluye: suministro de materiales, mano de obra, herramienta, equipo, acarreos, andamios, limpieza durante y al final de los trabajos y todo lo necesario para su correcta ejecución. P.U.O.T.</t>
  </si>
  <si>
    <t>EQUIPO MECÁNICO</t>
  </si>
  <si>
    <t>EQM.01</t>
  </si>
  <si>
    <t>VII</t>
  </si>
  <si>
    <t>ESTRUCTURAS</t>
  </si>
  <si>
    <t>EST.04</t>
  </si>
  <si>
    <t>EST.05</t>
  </si>
  <si>
    <t>EST.06</t>
  </si>
  <si>
    <t>EST.07</t>
  </si>
  <si>
    <t>EST.08</t>
  </si>
  <si>
    <t>Vigas (V-1) de perfil IPR de 6"x 9  lb/ft (150 mm x100 mm) W= 13.6 kg/ml de acuerdo a plano EST-01, trabajos a una altura de 6.00 m promedio. P.U.O.T.</t>
  </si>
  <si>
    <t>Rejilla irving de acero electrosoldada IS-05 de 1/8" x 1 1/2". P.U.O.T.</t>
  </si>
  <si>
    <t>Solera de 1/8" x 1 1/2". P.U.O.T.</t>
  </si>
  <si>
    <t>VIII</t>
  </si>
  <si>
    <t>INSTALACIONES</t>
  </si>
  <si>
    <t>DLUM.01</t>
  </si>
  <si>
    <t>DLUM.12</t>
  </si>
  <si>
    <t>DAA.12</t>
  </si>
  <si>
    <t>REEXT-11</t>
  </si>
  <si>
    <t>RETUBS-01</t>
  </si>
  <si>
    <t>Reubicación de tubería sanitaria de 50 mm de diámetro, elevando hasta 50 cm la línea horizontal de aproximadamente 3.00 m de longitud. Incluye: todas las conexiones necesarias, soportería, abrazaderas, cortes, dobleces, pruebas,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</si>
  <si>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REDH-11</t>
  </si>
  <si>
    <t>ELE_LUM_03</t>
  </si>
  <si>
    <t>ELE_LUM_04</t>
  </si>
  <si>
    <t>ELE_LUM_058</t>
  </si>
  <si>
    <t>Suministro e instalación de Luminaria Led 18 W de sobreponer, luz de día (TCC6500K), flujo luminoso 1300 LM, ángulo de apertura 100º, cuerpo de aluminio con pintura electrostática color blanco, difusor de acrílico, led y driver integrados. Incluye: colocación, instalación, materiales de fijación,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</si>
  <si>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ELE_CONT_003</t>
  </si>
  <si>
    <t>ELE_APAG_001</t>
  </si>
  <si>
    <t>ELE_CA_011</t>
  </si>
  <si>
    <t>Suministro e instalación de Tubería conduit pared delgada galvanizada (P.D.G.) de 16 mm de diámetro. Incluye: colocación, instalación, todas las conexiones, cajas registro  y chalupas con tapa, soportería, abrazaderas, cortes, dobleces,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</si>
  <si>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ELE_CA_012</t>
  </si>
  <si>
    <t>Suministro e instalación de Tubería conduit pared delgada galvanizada (P.D.G.) de 21 mm de diámetro. Incluye: colocación, instalación, todas las conexiones, cajas registro  y chalupas con tapa, soportería, abrazaderas, cortes, dobleces,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</si>
  <si>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ELE_CAF_001</t>
  </si>
  <si>
    <t>Suministro e instalación de Tubería metálica flexible de 16 mm de diámetro;  Incluye: colocación, instalación, todas las conexiones, cajas registro y chalupas con tapa, condulets con tapa, soportería, abrazaderas, cortes, materiales de fijación, materiales de consumo, andamios,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</si>
  <si>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ELE_CB_002</t>
  </si>
  <si>
    <t>Suministro e instalación de Cable de cobre tipo THW-LS calibre No. 12 AWG, para 600 Volts y 90/75°C. Incluye: guiado, instalación, pruebas de operatividad,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</si>
  <si>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ELE_CB_003</t>
  </si>
  <si>
    <t>Suministro e instalación de Cable de cobre tipo THW-LS calibre No. 10 AWG, para 600 Volts y 90/75°C. Incluye: guiado, instalación, pruebas de operatividad,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</si>
  <si>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ELE_CB_052</t>
  </si>
  <si>
    <t>Suministro e instalación de Cable de cobre desnudo calibre No. 12 AWG. Incluye: guiado, instalación, pruebas de operatividad, materiales de fijación, materiales de consumo, andamios,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</si>
  <si>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DH_CB_001</t>
  </si>
  <si>
    <t>SAN_TUBPVC_003</t>
  </si>
  <si>
    <t>Suministro e instalación de Tubería sanitaria de PVC de 100 mm de diámetro.  Incluye: instalación, todas las conexiones, soportería, abrazaderas, cortes, dobleces, en su caso perforaciones con taladro para paso en muro y/o losa  y su respectivo sellado, pruebas, materiales de fijación, materiales de consumo, andamios y/o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</si>
  <si>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 xml:space="preserve"> P.U.O.T.   =</t>
  </si>
  <si>
    <t xml:space="preserve"> s.m.a.o.   =</t>
  </si>
  <si>
    <t>según muestra aprobada en obra</t>
  </si>
  <si>
    <t>Aplicación de pintura vinil acrílica, color blanco ostión, aplicación de 2 manos, previa  aplicación de sellador 5x1 vinílico en muro, área de doble altura de nivel 5.20 m, y para planta tapanco de nivel 2.54 m hasta 5.20 m de altura. Incluye: suministro de materiales, mano de obra, herramienta, equipo, acarreos, andamios, limpieza durante y al final de los trabajos y todo lo necesario para su correcta ejecución. P.U.O.T.</t>
  </si>
  <si>
    <t>Escalera de madera con dimensiones generales de 0.75 m x 0.145 m de alto, fabricada a base de bastidor de madera con listones de madera de pino de 1" x 1" formando 2 peraltes y 1 huella, con triplay de madera de encino americano de 6 mm de espesor para cubrir por la parte superior de peraltes y huellas, con acabado final en barniz transparente de poliuretano a dos manos, previo tratamiento a la madera, Incluye: suministro de materiales, mano de obra, herramienta, equipo, acarreos, andamios, limpieza durante y al final de los trabajos y todo lo necesario para su correcta ejecución. P.U.O.T.</t>
  </si>
  <si>
    <t>Duela de madera de 3/8 "x 6 cm. de ancho, con dimensiones generales de 2.37 x 0.31 m.  ensamblada con sistema machimbrado, colocada horizontalmente sobre bastidor metálico, acabado con barniz de poliuretano transparente mate, previo tratamiento a la madera, Incluye: suministro de materiales, mano de obra, herramienta, equipo, acarreos, andamios, limpieza durante y al final de los trabajos y todo lo necesario para su correcta ejecución. P.U.O.T.</t>
  </si>
  <si>
    <t>Suministro y colocación escalera de aluminio de 2.87 m. de alto con sistema plegable, fabricada a base de un riel de aluminio de 0.75 cm de largo, sujeto a estructura de rejilla irving, pieza móvil de 0.75 cm de largo que da 2 posiciones.- 1) vertical, 2) inclinada con un ángulo de hasta 22°, zancas de doble tubo en acero inoxidable de 15 mm de diámetro, 12 peldaños de 8.5 x 0.70 m por 2.3 cm de espesor, 2 ruedas de goma en la parte inferior con tope. La capacidad de carga de la escalera será de 150 kg. Incluye: suministro de materiales, mano de obra, herramienta, equipo, acarreos, andamios, limpieza durante y al final de los trabajos y todo lo necesario para su correcta ejecución, ver detalles en planos de Herrería. P.U.O.T.</t>
  </si>
  <si>
    <t>Columna CM-1 de perfil PTR de 3"x3" (76.2 mm x 76.2 mm) e=3/16" W= 10.24 kg/ml de acuerdo a plano EST-01, trabajos a una altura de 3.0 m promedio. P.U.O.T.</t>
  </si>
  <si>
    <t>PTR- 1 de perfil  PTR de 3"x3" (76.2 mm x 76.2 mm) e=3/16" W= 10.24 kg/ml  de acuerdo a plano EST-01 y EST-02, trabajos a una altura de 6.0 m promedio. P.U.O.T.</t>
  </si>
  <si>
    <t>Suministro e instalación de apagador sencillo color blanco, tensión nominal 127V, tensión de prueba 1250V, vida de 100,000 maniobras, con placa. Incluye: colocación, instalación, chasis, placa frontal, materiales de fijación,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</si>
  <si>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Especificaciones Particulares</t>
  </si>
  <si>
    <t>"Adecuación y ampliación del área de guarda de insumos y mobiliario para el comedor de Ministros"</t>
  </si>
  <si>
    <t>Desmontaje y retiro de muebles de madera y/o metálicos, con recuperación; en caso de que estén adosados a muros existentes se podrán desarmar por piezas y deberán incluir el retiro de accesorios. Los muebles deberán ser retirados del sitio de los trabajos y colocados donde indique la S.I., el cual deberá acordar previamente con el personal de Comedores, ya que ellos serán los encargados de gestionar la baja de los que no se reutilizarán ante el Almacén General.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</si>
  <si>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recubrimiento de lambrin de madera y/o zoclo, a una altura de 2.60 m. Según sea el caso, los elementos de reutilización deberán de ser retirados del lugar de trabajo con el mayor cuidado posible para evitar ser dañados y colocados donde indique la S.I. Ver planos de Preliminares.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</si>
  <si>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puerta de madera con dimensiones de 0.87 x 2.10 m. considerar marcos, chambranas, chapas y accesorios. El retiro deberá ser con el mayor cuidado posible para evitar ser dañados, ya que esta puerta se reutilizará. Ver planos de Preliminares.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</si>
  <si>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muro existente de tablaroca de 8 cm. de espesor, para abrir vano para puerta de 0.87 x 2.10 m de altura, considerar que se coloquen refuerzos para fijación de puerta. Incluye retiro o reubicación de apagadores y contactos existente. Ver plano de instalaciones eléctricas. El material producto del desmantelamiento será llevado por la P.A. al sitio indicado por la S.I. y posteriormente retiro total fuera de las instalaciones de la S.C.J.N.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</si>
  <si>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recubrimiento de madera en plafón de tapanco, incluye retiro de luminarias existentes para su posterior reubicación conforme a plano de instalaciones eléctricas. Según sea el caso los elementos de reutilización deberán de ser retirados lo más cuidadosamente posible para evitar ser dañados. Ver planos de Preliminares.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</si>
  <si>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cajillo de tablaroca, considerar equipo e instalación de refrigeración para mueble de vinos.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</si>
  <si>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ventana de aluminio existente con dimensiones de 2.37 x 1.06 m, considerar accesorios.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</si>
  <si>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sección de muro existente, horizontal del nivel superior de ventana hasta 50 cm de alto y en vertical, la mocheta del lado derecho de la ventana, librando instalaciones eléctricas, de forma manual, usando pico, marro, cincel y cuñas. El material producto de la demolición será llevado por la P.A., al sitio indicado por la S.I. y posteriormente su retiro total fuera de las instalaciones de la S.C.J.N. El traslado del desecho (cascajo) corre a cargo de la P.A. Incluye: cargo directo por el costo de la mano de obra requerida, cortes de varilla, limpieza de área, carga y acarreo al lugar indicado por la S.I., equipo de seguridad, depreciación y demás derivados del uso de herramienta y equipo en cualquier altura y cualquier nivel, y todo lo necesario para su correcta ejecución. P.U.O.T.</t>
  </si>
  <si>
    <t>Demolición y retiro de plafón de tablaroca existente, ubicado a una altura de 4.76 m. El material producto de la demolición será llevado por la P.A. al sitio indicado por la S.I. y posteriormente retiro total fuera de las instalaciones de la S.C.J.N. El traslado del desecho (cascajo) corre a cargo de la P.A.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</si>
  <si>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Desmontaje y retiro de manejadora  de aire con dimensiones  aprox.  de 0.61 x 0.61 m. se requiere desconexión, con recuperación, el retiro de elementos constructivos, equipo o mobiliario existente deberá ser retirado del sitio de los trabajos y colocados donde indique la S.I.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</si>
  <si>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Recorte de muro existente de 16 cm espesor por una altura de 2.21 x 2.40 m, de forma manual, usando pico, marro, cincel y cuñas, para colocar anaquel de 40 cm de ancho, previa verificación y análisis de la S.I., para la realización de estos trabajos. Incluye: cargo directo por el costo de la mano de obra requerida, limpieza de área, carga y acarreo al lugar indicado por la S.I., equipo de seguridad, depreciación y demás derivados del uso de herramienta y equipo en cualquier altura y cualquier nivel, y todo lo necesario para su correcta ejecución. P.U.O.T.</t>
  </si>
  <si>
    <t>Demolición y retiro de losa de concreto, de 0.86 x 0.27 m, de 10 cm de espesor, de forma manual, usando pico, marro, cincel y cuñas. Este concepto deberá ser analizado en obra para definir si es necesario el recorte o no. El material producto de la demolición será llevado por la P.A., al sitio indicado por la S.I. y posteriormente retiro total fuera de las instalaciones de la S.C.J.N. El traslado del desecho (cascajo) corre a cargo de la P.A.  Incluye: cargo directo por el costo de la mano de obra requerida, cortes de varilla, limpieza de área, carga y acarreo al lugar indicado por la S.I., equipo de seguridad, depreciación y demás derivados del uso de herramienta y equipo en cualquier altura y cualquier nivel, y todo lo necesario para su correcta ejecución. P.U.O.T.</t>
  </si>
  <si>
    <t>Resane de muros y plafón existente,  derivado del retiro de lambrin y/o recubrimiento de madera, a base de cemento blanco acabado fino para muros macizos y para muros de tablaroca acabado fino de yeso.  Incluye: suministro de materiales, mano de obra, herramienta, equipo, acarreos, andamios, limpieza durante y al final de los trabajos y todo lo necesario para su correcta ejecución, P.U.O.T.</t>
  </si>
  <si>
    <t>Suministro y colocación de muro M-2 de péneles de yeso de 8.89 cm de espesor, con bastidor a base de postes de lámina de acero galvanizado de 6.35 x 3.18 cm, calibre 20 @ 61 cm de separación, anclados sobre canales inferior y superior de lámina de acero galvanizado, calibre 22 de 6.35 x 2.54 cm, anclado a piso o a estructura metálica, el bastidor metálico estará cubierto por ambas caras con hojas de yeso resistente al fuego de 12.7 mm de espesor, fijadas a bastidor con tornillos cadmizados. Considerar perfacinta de refuerzo  colocada en juntas entre tableros, posterior aplicación de pasta fabricada a base de adhesivos vinílicos y aditivos para dejar una textura lisa para recibir acabado. Tendrá una altura de 2.60 m sobre n.p.t. Incluye: suministro de materiales, mano de obra, herramienta, equipo, acarreos, andamios, limpieza durante y al final de los trabajos y todo lo necesario para su correcta ejecución. P.U.O.T.</t>
  </si>
  <si>
    <t>Suministro y colocación de muro M-3 de péneles de yeso de 8.89 cm de espesor, con bastidor a base de postes de lámina de acero galvanizado de 6.35 x 3.18 cm, calibre 20 @ 61 cm de separación, anclados sobre canales inferior y superior de lámina de acero galvanizado, calibre 22 de 6.35 x 2.54 cm, anclado a piso o a estructura metálica, el bastidor metálico estará cubierto por una cara con hojas de yeso resistente al fuego de 12.7 mm de espesor, fijadas a bastidor con tornillos cadmizados. Considerar perfacinta de refuerzo  colocada en juntas entre tableros, posterior aplicación de pasta fabricada a base de adhesivos vinílicos y aditivos para dejar una textura lisa para recibir acabado. Nota: en caso de que en el retiro del lambrin de madera se detecte que hay un espacio que se considere viable la colocación de este elemento constructivo, se considerará el suministro y colocación. Incluye: suministro de materiales, mano de obra, herramienta, equipo, acarreos, andamios, limpieza durante y al final de los trabajos y todo lo necesario para su correcta ejecución. P.U.O.T.</t>
  </si>
  <si>
    <t>Suministro y colocación de plafón falso liso de yeso, fabricado a base de canaleta galvanizada de 1 1/2" cal. 22, a cada 90 cm de separación, canal listón galvanizado de 3/4" cal. 22 a cada 61 cm de separación en sentido transversal, soportados con colgantes de alambre galvanizado, cal. 12, fijados a la estructura con taquetes de alambrón de 1/4" de diámetro a cada 90 cm de separación en ambos sentidos para recibir tablero de yeso de 12.7 mm fijadas con tornillos cadmizados. Incluye: suministro de materiales, mano de obra, herramienta, equipo, acarreos, andamios, limpieza durante y al final de los trabajos y todo lo necesario para su correcta ejecución. P.U.O.T.</t>
  </si>
  <si>
    <t>Suministro y colocación de boquilla en vano producto del retiro de ventana, dala y marco de concreto, a base de cemento arena proporción 1:4.  Incluye: suministro de materiales, mano de obra, herramienta, equipo, acarreos, andamios, limpieza durante y al final de los trabajos y todo lo necesario para su correcta ejecución. P.U.O.T.</t>
  </si>
  <si>
    <t>Suministro y colocación de plafón falso liso de cemento, fabricado a base de canaleta galvanizada de 1 1/2" cal. 20, a cada 90 cm de separación, canal listón galvanizado de 3/4" cal. 22 a cada 40.6 cm de separación en sentido transversal, soportados con colgantes de alambre galvanizado, cal. 12, fijados a la estructura con taquetes de alambrón de 1/4" de diámetro a cada 90 cm de separación en ambos sentidos para recibir tablero de cemento de 12.7 mm fijadas con tornillos tipo DS de 1 1/4" a cada 20 cm. en juntas de tableros considerar cinta de fibra de vidrio para posteriormente afinar con cemento de alta resistencia con acabado fino. Incluye: suministro de materiales, mano de obra, herramienta, equipo, acarreos, andamios, limpieza durante y al final de los trabajos y todo lo necesario para su correcta ejecución. P.U.O.T.</t>
  </si>
  <si>
    <t>Suministro y colocación de refuerzo de madera R-1 para vano de puerta de acceso al área de guarda, fabricada a base de 2 de barrotes de madera laterales con dimensiones de 6.15 x 5 cm con una altura 2.15 m. aprox. y 1 barrote como travesaño superior de 6.15 x 5 cm por un largo de 1.05 m. aprox. para formar marco perimetral de refuerzo. Incluye: suministro de materiales, mano de obra, herramienta, equipo, acarreos, andamios, limpieza durante y al final de los trabajos y todo lo necesario para su correcta ejecución. P.U.O.T.</t>
  </si>
  <si>
    <t>Aplicación de pintura vinil acrílica o equivalente, color blanco ostión, para muros y plafones, aplicación de 2 manos, previo  aplicación de sellador 5x1 en muros que corresponden al área de guarda en azotea. Incluye: suministro de materiales, mano de obra, herramienta, equipo, acarreos, andamios, limpieza durante y al final de los trabajos y todo lo necesario para su correcta ejecución. P.U.O.T.</t>
  </si>
  <si>
    <t>Pulido de piso de madera con maquina lijadora de banda, retiro de capa  superior de barniz, reparar o sellar agujeros o detalles ocasionados por los trabajos con sellador vinílico, realizar retiro de residuos y limpieza de polvo, considerar tono natural de la madera para suministrar barniz transparente de poliuretano acabado mate a dos o tres manos. Incluye: suministro de materiales, mano de obra, herramienta, equipo, acarreos, andamios, limpieza durante y al final de los trabajos y todo lo necesario para su correcta ejecución. P.U.O.T.</t>
  </si>
  <si>
    <t>Suministro y colocación Puerta de madera fabricada a base de bastidor de madera de pino de 1" x 1", con peinazos @ 43 cm y largueros, forrada por ambas caras con triplay de encino americano de 6 mm espesor entintado en color igual al existente acabado en barniz de poliuretano transparente mate, considerar 4 bisagras y chapa de seguridad y Marco de madera con dimensiones generales de 1.26 x 2.37 m  de 20 cm de ancho x 5 cm de espesor, color igual al existente con acabado en barniz de poliuretano transparente. Incluye: suministro de materiales, mano de obra, herramienta, equipo, acarreos, andamios, limpieza durante y al final de los trabajos y todo lo necesario para su correcta ejecución. P.U.O.T.</t>
  </si>
  <si>
    <t>Closet de madera de encino americano, para la sección A, se requieren 2 cubiertas de 0.60 x 1.68 m, fabricadas en tambor con bastidor interior de listones de 1" x 1" cubierto por ambas caras de placa de triplay de 6 mm de espesor, 2 tubos para colgar ropa de 1.5" ∅ x 1.67 m de largo, colocados a una altura de 1.16 y 1.96 m, incluye accesorio para su montaje, 2 puertas de madera de 19 mm de espesor con dimensiones de 1.80 x 0.85 m, con sistema corredizo para puertas de closet . Sección B, se requiere 2 placas de madera de 0.83 x 0.55 m x 15 mm de espesor, inclinadas en la parte inferior del closet, lateral de 15 mm de espesor con dimensiones de 0.31 x 0.55 m. Sección C, se requieren dos puertas con dimensiones 0.84 x 0.51 m,. ancladas mediante bisagra de soporte hidráulico de elevación y de cierre suave y amortiguador.  Acabado con barniz de poliuretano transparente a dos manos previo tratamiento a la madera. Incluye: suministro de materiales, mano de obra, herramienta, equipo, acarreos, andamios, limpieza durante y al final de los trabajos y todo lo necesario para su correcta ejecución. P.U.O.T.</t>
  </si>
  <si>
    <t>Piso falso de madera fabricado con hojas de triplay de madera de encino americano de 1.22 x 2.44 m de 15 mm de espesor, colocadas de forma cuatropeada con sistema de machimbre ensamblaje de tablas, a base de corte para lograr una pestaña y canaleta que hacen las veces de ensamble macho y hembra. Ancladas sobre bastidor de madera de pino de 1ra., 9 canes de 8 x 5 cm atornillados a losa existente, mediante pernos de expansión para concreto hilti KB-TZ2, a cada 60 cm, acabado con barniz de poliuretano transparente a dos manos, colocados @ 32 cm de separación. Considerar extensión de triplay en la parte vertical de cajillo CJ-01, ver planos de albañilerías, Incluye: suministro de materiales, mano de obra, herramienta, equipo, acarreos, andamios, limpieza durante y al final de los trabajos y todo lo necesario para su correcta ejecución. P.U.O.T.</t>
  </si>
  <si>
    <t>Suministro y colocación de barandal metálico, fabricado a base de tubo mecánico cédula 30 y lámina rolada en caliente de 2" de diámetro, unido a verticales con perfil redondo macizo A-36 de 1" de diámetro con verticales formadas con doble solera A-36 de 3/16" x 2" de 90 cm de altura, considerar 3 perforaciones para el paso de horizontales de perfil redondo macizo de 3/4" de diámetro, en la parte inferior se colocará un refuerzo de la misma solera en forma de "H" para soldar a viga IPR, para la unión de todos los elementos metálicos se utilizará soldadura E-60 xx, considerar la aplicación de primer anticorrosivo y acabado final a dos manos con pintura de esmalte alquidálico color aluminio mate, s.m.a.o. Incluye: suministro de materiales, mano de obra, herramienta, equipo, acarreos, andamios, limpieza durante y al final de los trabajos y todo lo necesario para su correcta ejecución. Ver detalles en planos de herrería. P.U.O.T.</t>
  </si>
  <si>
    <t>Suministro y colocación de polipasto eléctrico automático con control remoto, dimensiones aprox. 22,35 x 14,48 x 30,48 cm; 16.01 kg. considerar: Cable de acero y gancho forjado en acero, interrumpor de límite de altura y para descenso, que cuente con 2 opciones de líneas con una velocidad de elevación de 33 fpm a 440 lb. capacidad de una sola línea, y 16 fpm a 880-lb, soporte de montaje en la parte superior del equipo. tipo de motor de mínimo 120 V CA.  Sistema eléctrico con terminal de puesta a tierra y protección térmica, la P.A., previo a la compra deberá de entregar a la S.I. la Ficha Técnica para considerar la Autorización de la compra del equipo. Incluye: suministro de materiales, mano de obra para su colocación e instalación, herramienta, equipo, acarreos, andamios, limpieza durante y al final de los trabajos y todo lo necesario para su correcta ejecución. P.U.O.T.</t>
  </si>
  <si>
    <t>Cubierta a base de perfil tubular cuadrado C150 de 1 1/2" cal. 18 W= 1.44 kg/m y policarbonato celular de 8 mm de espesor en color gris reflectivo, de acuerdo a plano EST-01, en huecos o paso de instalaciones aplicar sellador espuma expansiva universal y sellador de poliuretano blanco entre cubierta y muro de mampostería, se debe considerar el anclaje perimetral en cubierta realizando huecos con taladro para colocar varillas corrugadas del #3 a presión @ 40 cm sobre muro de mampostería, trabajos a una altura de 6.40 m promedio. P.U.O.T.</t>
  </si>
  <si>
    <t>Placa PL-1 de acero ASTM A-36  de 20 cm x 20 cm con un espesor de 3/8" con 4 anclas a base de varilla  roscada HAS  diámetro 1/2" x  2 3/4" (7.0 cm de profundidad de empotre) con adhesivo epoxico HIT-HY-200  para empotre de columna CM-1, en losa maciza entrepiso existente. P.U.O.T.</t>
  </si>
  <si>
    <t>Placa atiesador PL-2 de acero ASTM A-36  de 13.9 x 4.8 cm con un espesor de 1/4" de acuerdo a detalles en planos  estructurales correspondientes. P.U.O.T.</t>
  </si>
  <si>
    <t>Desmantelamiento y retiro de luminaria circular, de Ø10 a 20 cm, empotrado en plafón, sin recuperación. Incluye: desconexión, retiro de apagadores, canalizaciones, cableados y soportería hasta el límite del local de adecuación;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</si>
  <si>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Desmantelamiento y retiro de luminaria rectangular de sobreponer, sin recuperación. Incluye: desconexión, retiro de apagadores, canalizaciones, cableados y soportería hasta el límite del local de adecuación;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</si>
  <si>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Desmantelamiento y retiro de condensadora de aire acondicionado de 12000 a 24000 BTU, sin recuperación. Incluye: desconexiones, retiro de tuberías, canalizaciones y cableado, sellándolas o aislando hasta el borde del local;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</si>
  <si>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Reubicación hasta 3.00 m de distancia de extractor de baño, reemplazando el elemento por un extractor axial 2500 RPM, 28W, 185M3/HR, 109/CFM, 60HZ, Incluye: desconexión, retiro, prolongación de canalizaciones y cableado eléctricos; instalación en plafón y nueva conexión eléctrica,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</si>
  <si>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Reubicación de detector de humo existente hasta una distancia de 3.00 m, Incluye: coordinación con la unidad responsable de la operación del sistema, desconexión, retiro sin recuperación de canalizaciones, cableados y soportería hasta caja de conexiones y nueva instalación (no incluye nueva canalización y cableado, estos se cuantificarán con los conceptos respectivos de acuerdo a proyecto), pruebas, mano de obra especializada, consumibles, equipo y herramienta, maniobras, traslados verticales y horizontales andamios y/o escaleras, retiro de material de desperdicio fuera de la obra hasta tiro libre autorizado, limpieza durante y al final de los trabajos, así como todo lo necesario para su correcta ejecución. P.U.O.T.</t>
  </si>
  <si>
    <t>Suministro e instalación de Luminaria Led 12W para empotrar en plafón, luz neutra (TCC4000K), flujo luminoso 720LM, ángulo de apertura 120º, cuerpo de aluminio con pintura electrostática color blanco, difusor de policarbonato, led y driver integrados. Incluye: colocación, instalación, materiales de fijación y soportería,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</si>
  <si>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Suministro e instalación de Luminaria Led 18 W para empotrar en plafón, luz neutra (TCC4000K), flujo luminoso 1200 LM, ángulo de apertura 120º, cuerpo de aluminio con pintura electrostática color blanco, difusor de policarbonato, led y driver integrados. Incluye: colocación, instalación, materiales de fijación y soportería,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</si>
  <si>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Suministro e instalación de contacto monofásico dúplex polarizado 2P3H 20A, 125V, color blanco, puesta a tierra automática, cuerpo termoplástico, clips de conexión de latón, con placa. Incluye: colocación, instalación, chasis, placa frontal, materiales de fijación, materiales de consumo, andamios y/o escaleras, pruebas de funcionamiento integral,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</si>
  <si>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Suministro e instalación de Cable de cobre dúplex (de un par trenzado tipo FPL Cal. 2x18 AWG). Incluye: guiado, instalación, pruebas de operatividad, materiales de fijación, materiales de consumo, andamios, escaleras, acarreos horizontales y verticales, elevaciones de los materiales hasta el lugar de su utilización dentro de la obra, equipo de protección y seguridad, limpieza del área de trabajo y acarreo de sobrantes al lugar de acopio dentro y fuera de la obra autorizado por la supervisión, mano de obra calificada, herramienta, equipo y todo lo necesario para su correcta ejecución. P.U.O.T.</t>
  </si>
  <si>
    <t xml:space="preserve">      P.A.    =</t>
  </si>
  <si>
    <t xml:space="preserve">      S.I.    =</t>
  </si>
  <si>
    <t>Supervisión Interna</t>
  </si>
  <si>
    <t>Persona Adjudicada</t>
  </si>
  <si>
    <t>Demolición y retiro de elementos de concreto de forma manual, usando pico, marro, cincel y cuñas. El material producto de la demolición será llevado por el contratista al sitio indicado por el supervisor interno de la S.C.J.N. y posteriormente retiro total fuera de las instalaciones de la S.C.J.N. El traslado del desecho (cascajo) corre a cargo de la P.A., Incluye: cargo directo por el costo de la mano de obra requerida, cortes de varilla, limpieza de área, carga y acarreo al lugar indicado por la S.I., equipo de seguridad, depreciación y demás derivados del uso de herramienta y equipo en cualquier altura y cualquier nivel, y todo lo necesario para su correcta ejecución. P.U.O.T.                                                                                                                                 1. Marco de 0.31 x 0.10 x 3.75 m                                                                                                                                                                          2. Dala inferior de 0.31 x 0.23 x 2.48 m</t>
  </si>
  <si>
    <t>Se complementa con los Planos, el Catálogo de conceptos y Especificaciones Generales.</t>
  </si>
  <si>
    <r>
      <t xml:space="preserve">UBICACIÓN: </t>
    </r>
    <r>
      <rPr>
        <sz val="10"/>
        <color rgb="FF000000"/>
        <rFont val="Arial"/>
        <family val="2"/>
      </rPr>
      <t>Avenida José María Pino Suarez número 2, colonia Centro, alcaldía Cuauhtémoc, Código Postal 06060, Ciudad de México.</t>
    </r>
  </si>
  <si>
    <r>
      <t xml:space="preserve">Suministro y colocación de muro M-1 de </t>
    </r>
    <r>
      <rPr>
        <sz val="11"/>
        <color rgb="FFFF0000"/>
        <rFont val="Arial"/>
        <family val="2"/>
      </rPr>
      <t>péneles de ye</t>
    </r>
    <r>
      <rPr>
        <sz val="11"/>
        <rFont val="Arial"/>
        <family val="2"/>
      </rPr>
      <t>so de 8.89 cm de espesor, con bastidor a base de postes de lámina de acero galvanizado de 6.35 x 3.18 cm, calibre 20 @ 61 cm de separación, anclados sobre canales inferior y superior de lámina de acero galvanizado, calibre 22 de 6.35 x 2.54 cm, anclado a piso o a estructura metálica, el bastidor metálico estará cubierto por ambas caras con hojas de yeso resistente al fuego de 12.7 mm de espesor, fijadas a bastidor con tornillos cadmizados. Considerar perfacinta de refuerzo  colocada en juntas entre tableros, posterior aplicación de pasta fabricada a base de adhesivos vinílicos y aditivos para dejar una textura lisa para recibir acabado. Tendrá una altura de 2.15 m sobre n.p.t. Incluye: suministro de materiales, mano de obra, herramienta, equipo, acarreos, andamios, limpieza durante y al final de los trabajos y todo lo necesario para su correcta ejecución. P.U.O.T.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</si>
</sst>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b/>
      <sz val="12"/>
      <color theme="0"/>
      <name val="Arial Narrow"/>
      <family val="2"/>
    </font>
    <font>
      <b/>
      <sz val="11"/>
      <color theme="0"/>
      <name val="Arial Narrow"/>
      <family val="2"/>
    </font>
    <font>
      <sz val="10"/>
      <name val="Stylus BT"/>
      <family val="2"/>
    </font>
    <font>
      <sz val="11"/>
      <name val="Arial"/>
      <family val="2"/>
    </font>
    <font>
      <sz val="11"/>
      <color theme="1"/>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rgb="FFFF0000"/>
      <name val="Arial"/>
      <family val="2"/>
    </font>
    <font>
      <sz val="10"/>
      <color rgb="FF00B050"/>
      <name val="Arial"/>
      <family val="2"/>
    </font>
    <font>
      <sz val="11"/>
      <color rgb="FFFF0000"/>
      <name val="Arial"/>
      <family val="2"/>
    </font>
    <font>
      <sz val="11"/>
      <color rgb="FF000000"/>
      <name val="Arial"/>
      <family val="2"/>
    </font>
    <font>
      <b/>
      <sz val="8"/>
      <name val="Arial"/>
      <family val="2"/>
    </font>
    <font>
      <b/>
      <sz val="10"/>
      <color rgb="FF000000"/>
      <name val="Arial"/>
      <family val="2"/>
    </font>
    <font>
      <sz val="10"/>
      <color rgb="FF000000"/>
      <name val="Arial"/>
      <family val="2"/>
    </font>
    <font>
      <b/>
      <sz val="11"/>
      <color theme="1"/>
      <name val="Arial"/>
      <family val="2"/>
    </font>
    <font>
      <b/>
      <sz val="14"/>
      <color theme="0"/>
      <name val="Arial Narrow"/>
      <family val="2"/>
    </font>
  </fonts>
  <fills count="5">
    <fill>
      <patternFill patternType="none"/>
    </fill>
    <fill>
      <patternFill patternType="gray125"/>
    </fill>
    <fill>
      <patternFill patternType="solid">
        <fgColor rgb="FF24135F"/>
        <bgColor indexed="64"/>
      </patternFill>
    </fill>
    <fill>
      <patternFill patternType="solid">
        <fgColor rgb="FFFFFF00"/>
        <bgColor indexed="64"/>
      </patternFill>
    </fill>
    <fill>
      <patternFill patternType="solid">
        <fgColor theme="0" tint="-0.249977111117893"/>
        <bgColor indexed="64"/>
      </patternFill>
    </fill>
  </fills>
  <borders count="24">
    <border>
      <left/>
      <right/>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medium">
        <color theme="0"/>
      </left>
      <right/>
      <top style="double">
        <color theme="0" tint="-4.9989318521683403E-2"/>
      </top>
      <bottom/>
      <diagonal/>
    </border>
    <border>
      <left/>
      <right/>
      <top style="double">
        <color theme="0" tint="-4.9989318521683403E-2"/>
      </top>
      <bottom/>
      <diagonal/>
    </border>
  </borders>
  <cellStyleXfs count="6">
    <xf numFmtId="0" fontId="0" fillId="0" borderId="0" applyBorder="0"/>
    <xf numFmtId="0" fontId="1" fillId="0" borderId="0"/>
    <xf numFmtId="0" fontId="1" fillId="0" borderId="0"/>
    <xf numFmtId="0" fontId="1" fillId="0" borderId="0"/>
    <xf numFmtId="0" fontId="1" fillId="0" borderId="0" applyBorder="0"/>
    <xf numFmtId="0" fontId="1" fillId="0" borderId="0"/>
  </cellStyleXfs>
  <cellXfs count="142">
    <xf numFmtId="0" fontId="0" fillId="0" borderId="0" xfId="0"/>
    <xf numFmtId="0" fontId="1" fillId="0" borderId="0" xfId="2"/>
    <xf numFmtId="0" fontId="5" fillId="0" borderId="0" xfId="2" applyFont="1" applyAlignment="1">
      <alignment vertical="center" wrapText="1"/>
    </xf>
    <xf numFmtId="0" fontId="3" fillId="0" borderId="0" xfId="2" applyFont="1"/>
    <xf numFmtId="0" fontId="1" fillId="0" borderId="0" xfId="2" applyAlignment="1">
      <alignment horizontal="center" vertical="center"/>
    </xf>
    <xf numFmtId="0" fontId="10" fillId="0" borderId="0" xfId="2" applyFont="1"/>
    <xf numFmtId="0" fontId="1" fillId="0" borderId="0" xfId="4"/>
    <xf numFmtId="2" fontId="6" fillId="0" borderId="0" xfId="0" applyNumberFormat="1" applyFont="1" applyBorder="1" applyAlignment="1">
      <alignment vertical="top" wrapText="1"/>
    </xf>
    <xf numFmtId="2" fontId="7" fillId="0" borderId="0" xfId="0" applyNumberFormat="1" applyFont="1" applyBorder="1" applyAlignment="1">
      <alignment horizontal="center" vertical="top" wrapText="1"/>
    </xf>
    <xf numFmtId="2" fontId="11" fillId="0" borderId="0" xfId="0" applyNumberFormat="1" applyFont="1" applyBorder="1" applyAlignment="1">
      <alignment horizontal="justify" vertical="top" wrapText="1"/>
    </xf>
    <xf numFmtId="0" fontId="0" fillId="0" borderId="0" xfId="0" applyAlignment="1">
      <alignment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2" fillId="0" borderId="0" xfId="0" applyNumberFormat="1" applyFont="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0" fontId="1" fillId="0" borderId="0" xfId="2" applyAlignment="1">
      <alignment wrapText="1"/>
    </xf>
    <xf numFmtId="0" fontId="6" fillId="0" borderId="0" xfId="2" applyFont="1" applyAlignment="1">
      <alignment wrapText="1"/>
    </xf>
    <xf numFmtId="1" fontId="12" fillId="0" borderId="0" xfId="0" applyNumberFormat="1" applyFont="1" applyAlignment="1">
      <alignment horizontal="center" vertical="top"/>
    </xf>
    <xf numFmtId="0" fontId="1" fillId="0" borderId="0" xfId="2" applyAlignment="1">
      <alignment horizontal="center"/>
    </xf>
    <xf numFmtId="0" fontId="1" fillId="0" borderId="0" xfId="0" applyFont="1" applyAlignment="1">
      <alignment horizontal="justify" vertical="top"/>
    </xf>
    <xf numFmtId="2" fontId="0" fillId="0" borderId="0" xfId="0" applyNumberFormat="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xf numFmtId="2" fontId="6" fillId="0" borderId="0" xfId="0" applyNumberFormat="1" applyFont="1" applyBorder="1" applyAlignment="1">
      <alignment horizontal="center"/>
    </xf>
    <xf numFmtId="0" fontId="6" fillId="0" borderId="0" xfId="0" applyFont="1" applyBorder="1" applyAlignment="1">
      <alignment horizontal="center"/>
    </xf>
    <xf numFmtId="2" fontId="6" fillId="0" borderId="0" xfId="0" applyNumberFormat="1" applyFont="1" applyBorder="1"/>
    <xf numFmtId="2" fontId="1" fillId="0" borderId="0" xfId="0" applyNumberFormat="1" applyFont="1" applyBorder="1" applyAlignment="1">
      <alignment horizontal="center"/>
    </xf>
    <xf numFmtId="0" fontId="6" fillId="0" borderId="0" xfId="2" applyFont="1" applyAlignment="1">
      <alignment horizontal="center" vertical="center"/>
    </xf>
    <xf numFmtId="0" fontId="14" fillId="2" borderId="0" xfId="0" applyFont="1" applyFill="1" applyAlignment="1">
      <alignment vertical="center" wrapText="1"/>
    </xf>
    <xf numFmtId="0" fontId="15" fillId="2" borderId="0" xfId="0" applyFont="1" applyFill="1" applyAlignment="1">
      <alignment vertical="center" wrapText="1"/>
    </xf>
    <xf numFmtId="0" fontId="15" fillId="0" borderId="0" xfId="0" applyFont="1" applyAlignment="1">
      <alignment horizontal="left" vertical="center" wrapText="1"/>
    </xf>
    <xf numFmtId="0" fontId="6" fillId="0" borderId="4" xfId="0" applyFont="1" applyBorder="1" applyAlignment="1">
      <alignment horizontal="center" vertical="top"/>
    </xf>
    <xf numFmtId="0" fontId="1" fillId="0" borderId="4" xfId="0" applyFont="1" applyBorder="1" applyAlignment="1">
      <alignment horizontal="center" vertical="top"/>
    </xf>
    <xf numFmtId="0" fontId="1" fillId="0" borderId="4" xfId="2" applyBorder="1"/>
    <xf numFmtId="0" fontId="20" fillId="0" borderId="4" xfId="0" applyFont="1" applyBorder="1" applyAlignment="1">
      <alignment horizontal="left" vertical="top" wrapText="1"/>
    </xf>
    <xf numFmtId="0" fontId="21" fillId="0" borderId="5" xfId="0" applyFont="1" applyBorder="1" applyAlignment="1">
      <alignment horizontal="center" vertical="center" wrapText="1"/>
    </xf>
    <xf numFmtId="0" fontId="21" fillId="0" borderId="5" xfId="0" applyFont="1" applyBorder="1" applyAlignment="1">
      <alignment horizontal="centerContinuous" vertical="center"/>
    </xf>
    <xf numFmtId="0" fontId="2" fillId="0" borderId="5" xfId="0" applyFont="1" applyBorder="1" applyAlignment="1">
      <alignment horizontal="centerContinuous" vertical="center"/>
    </xf>
    <xf numFmtId="2" fontId="11" fillId="0" borderId="4" xfId="0" applyNumberFormat="1" applyFont="1" applyBorder="1" applyAlignment="1">
      <alignment horizontal="justify" vertical="top" wrapText="1"/>
    </xf>
    <xf numFmtId="0" fontId="1" fillId="4" borderId="0" xfId="0" applyFont="1" applyFill="1"/>
    <xf numFmtId="0" fontId="1" fillId="4" borderId="0" xfId="0" applyFont="1" applyFill="1" applyBorder="1" applyAlignment="1">
      <alignment horizontal="center" vertical="top"/>
    </xf>
    <xf numFmtId="0" fontId="6" fillId="4" borderId="0" xfId="0" applyFont="1" applyFill="1" applyAlignment="1">
      <alignment horizontal="center"/>
    </xf>
    <xf numFmtId="0" fontId="6" fillId="4" borderId="0" xfId="0" applyFont="1" applyFill="1" applyAlignment="1">
      <alignment horizontal="left"/>
    </xf>
    <xf numFmtId="0" fontId="6" fillId="4" borderId="0" xfId="0" applyFont="1" applyFill="1"/>
    <xf numFmtId="0" fontId="0" fillId="4" borderId="0" xfId="0" applyFill="1"/>
    <xf numFmtId="0" fontId="6" fillId="4" borderId="3" xfId="0" applyFont="1" applyFill="1" applyBorder="1" applyAlignment="1">
      <alignment horizontal="center" vertical="top"/>
    </xf>
    <xf numFmtId="0" fontId="1" fillId="4" borderId="0" xfId="2" applyFill="1"/>
    <xf numFmtId="2" fontId="1" fillId="4" borderId="0" xfId="0" applyNumberFormat="1" applyFont="1" applyFill="1" applyAlignment="1">
      <alignment horizontal="center"/>
    </xf>
    <xf numFmtId="0" fontId="1" fillId="0" borderId="0" xfId="0" applyFont="1" applyBorder="1" applyAlignment="1">
      <alignment horizontal="left"/>
    </xf>
    <xf numFmtId="2" fontId="6" fillId="3" borderId="0" xfId="0" applyNumberFormat="1" applyFont="1" applyFill="1" applyBorder="1" applyAlignment="1">
      <alignment horizontal="center"/>
    </xf>
    <xf numFmtId="0" fontId="1" fillId="0" borderId="0" xfId="0" applyFont="1" applyBorder="1"/>
    <xf numFmtId="0" fontId="0" fillId="0" borderId="0" xfId="0" applyBorder="1"/>
    <xf numFmtId="0" fontId="6" fillId="0" borderId="0" xfId="0" applyFont="1" applyBorder="1" applyAlignment="1">
      <alignment horizontal="left"/>
    </xf>
    <xf numFmtId="0" fontId="1" fillId="0" borderId="0" xfId="0" applyFont="1" applyBorder="1" applyAlignment="1">
      <alignment horizontal="center"/>
    </xf>
    <xf numFmtId="2" fontId="0" fillId="0" borderId="0" xfId="0" applyNumberFormat="1" applyBorder="1" applyAlignment="1">
      <alignment horizontal="center"/>
    </xf>
    <xf numFmtId="1" fontId="1" fillId="0" borderId="0" xfId="0" applyNumberFormat="1" applyFont="1" applyBorder="1" applyAlignment="1">
      <alignment horizontal="center"/>
    </xf>
    <xf numFmtId="2" fontId="1" fillId="0" borderId="0" xfId="0" applyNumberFormat="1" applyFont="1" applyBorder="1" applyAlignment="1">
      <alignment horizontal="left"/>
    </xf>
    <xf numFmtId="0" fontId="18" fillId="0" borderId="0" xfId="0" applyFont="1" applyBorder="1"/>
    <xf numFmtId="2" fontId="11" fillId="0" borderId="0" xfId="0" applyNumberFormat="1" applyFont="1" applyBorder="1" applyAlignment="1">
      <alignment horizontal="center" vertical="top"/>
    </xf>
    <xf numFmtId="2" fontId="12" fillId="0" borderId="0" xfId="0" applyNumberFormat="1" applyFont="1" applyBorder="1" applyAlignment="1">
      <alignment horizontal="center" vertical="top"/>
    </xf>
    <xf numFmtId="1" fontId="0" fillId="0" borderId="0" xfId="0" applyNumberFormat="1" applyBorder="1" applyAlignment="1">
      <alignment horizontal="center"/>
    </xf>
    <xf numFmtId="2" fontId="1" fillId="0" borderId="0" xfId="2" applyNumberFormat="1" applyAlignment="1">
      <alignment horizontal="center"/>
    </xf>
    <xf numFmtId="1" fontId="0" fillId="0" borderId="0" xfId="0" applyNumberFormat="1" applyBorder="1"/>
    <xf numFmtId="0" fontId="0" fillId="0" borderId="0" xfId="0" applyBorder="1" applyAlignment="1">
      <alignment horizontal="center"/>
    </xf>
    <xf numFmtId="0" fontId="6" fillId="0" borderId="0" xfId="0" applyFont="1" applyBorder="1"/>
    <xf numFmtId="0" fontId="6" fillId="0" borderId="0" xfId="2" applyFont="1"/>
    <xf numFmtId="0" fontId="17" fillId="0" borderId="0" xfId="2" applyFont="1" applyAlignment="1">
      <alignment horizontal="center"/>
    </xf>
    <xf numFmtId="2" fontId="19" fillId="0" borderId="0" xfId="0" applyNumberFormat="1" applyFont="1" applyBorder="1" applyAlignment="1">
      <alignment horizontal="center" vertical="top"/>
    </xf>
    <xf numFmtId="2" fontId="0" fillId="0" borderId="0" xfId="0" applyNumberFormat="1" applyBorder="1"/>
    <xf numFmtId="0" fontId="1" fillId="0" borderId="4" xfId="2" applyBorder="1" applyAlignment="1">
      <alignment horizontal="center" vertical="center"/>
    </xf>
    <xf numFmtId="0" fontId="7" fillId="0" borderId="4" xfId="0" applyFont="1" applyBorder="1" applyAlignment="1">
      <alignment horizontal="center" vertical="top"/>
    </xf>
    <xf numFmtId="2" fontId="7" fillId="0" borderId="4" xfId="0" applyNumberFormat="1" applyFont="1" applyBorder="1" applyAlignment="1">
      <alignment horizontal="center" vertical="top" wrapText="1"/>
    </xf>
    <xf numFmtId="0" fontId="11" fillId="0" borderId="4" xfId="0" applyFont="1" applyBorder="1" applyAlignment="1">
      <alignment horizontal="center" vertical="top"/>
    </xf>
    <xf numFmtId="2" fontId="11" fillId="0" borderId="4" xfId="0" applyNumberFormat="1" applyFont="1" applyBorder="1" applyAlignment="1">
      <alignment horizontal="center" vertical="top" wrapText="1"/>
    </xf>
    <xf numFmtId="0" fontId="5" fillId="0" borderId="4" xfId="2" applyFont="1" applyBorder="1" applyAlignment="1">
      <alignment vertical="center" wrapText="1"/>
    </xf>
    <xf numFmtId="0" fontId="8" fillId="2" borderId="4" xfId="0" applyFont="1" applyFill="1" applyBorder="1" applyAlignment="1">
      <alignment horizontal="center" vertical="center" wrapText="1"/>
    </xf>
    <xf numFmtId="15" fontId="11" fillId="0" borderId="0" xfId="2" applyNumberFormat="1" applyFont="1" applyAlignment="1">
      <alignment horizontal="right" vertical="center"/>
    </xf>
    <xf numFmtId="0" fontId="16" fillId="0" borderId="0" xfId="0" applyFont="1" applyAlignment="1">
      <alignment horizontal="center" vertical="center" wrapText="1"/>
    </xf>
    <xf numFmtId="0" fontId="9" fillId="2" borderId="4" xfId="0" applyFont="1" applyFill="1" applyBorder="1" applyAlignment="1">
      <alignment horizontal="center" vertical="center" wrapText="1"/>
    </xf>
    <xf numFmtId="15" fontId="11" fillId="0" borderId="4" xfId="2" applyNumberFormat="1" applyFont="1" applyBorder="1" applyAlignment="1">
      <alignment horizontal="right" vertical="center"/>
    </xf>
    <xf numFmtId="0" fontId="11" fillId="0" borderId="4" xfId="0" applyFont="1" applyBorder="1" applyAlignment="1">
      <alignment horizontal="justify" vertical="top" wrapText="1"/>
    </xf>
    <xf numFmtId="0" fontId="7" fillId="0" borderId="4" xfId="0" applyFont="1" applyBorder="1" applyAlignment="1">
      <alignment horizontal="justify" vertical="top" wrapText="1"/>
    </xf>
    <xf numFmtId="0" fontId="11" fillId="0" borderId="4" xfId="0" applyFont="1" applyBorder="1" applyAlignment="1">
      <alignment horizontal="justify" vertical="top"/>
    </xf>
    <xf numFmtId="0" fontId="7" fillId="0" borderId="4" xfId="0" applyFont="1" applyBorder="1" applyAlignment="1">
      <alignment horizontal="center" vertical="top" wrapText="1"/>
    </xf>
    <xf numFmtId="0" fontId="11" fillId="0" borderId="4" xfId="2" applyFont="1" applyBorder="1"/>
    <xf numFmtId="0" fontId="11" fillId="0" borderId="0" xfId="2" applyFont="1"/>
    <xf numFmtId="0" fontId="13" fillId="2" borderId="10" xfId="0" applyFont="1" applyFill="1" applyBorder="1" applyAlignment="1">
      <alignment horizontal="center" vertical="center" wrapText="1"/>
    </xf>
    <xf numFmtId="0" fontId="7" fillId="0" borderId="11" xfId="0" applyFont="1" applyBorder="1" applyAlignment="1">
      <alignment horizontal="center" vertical="top"/>
    </xf>
    <xf numFmtId="2" fontId="11" fillId="0" borderId="11" xfId="0" applyNumberFormat="1" applyFont="1" applyBorder="1" applyAlignment="1">
      <alignment horizontal="justify" vertical="top" wrapText="1"/>
    </xf>
    <xf numFmtId="0" fontId="7" fillId="0" borderId="9" xfId="0" applyFont="1" applyBorder="1" applyAlignment="1">
      <alignment horizontal="center" vertical="top"/>
    </xf>
    <xf numFmtId="2" fontId="6" fillId="0" borderId="0" xfId="0" applyNumberFormat="1" applyFont="1" applyBorder="1" applyAlignment="1">
      <alignment horizontal="left" vertical="center" wrapText="1"/>
    </xf>
    <xf numFmtId="0" fontId="7" fillId="0" borderId="13" xfId="0" applyFont="1" applyBorder="1" applyAlignment="1">
      <alignment horizontal="center" vertical="top"/>
    </xf>
    <xf numFmtId="0" fontId="11" fillId="0" borderId="13" xfId="0" applyFont="1" applyBorder="1" applyAlignment="1">
      <alignment horizontal="justify" vertical="top" wrapText="1"/>
    </xf>
    <xf numFmtId="2" fontId="11" fillId="0" borderId="13" xfId="0" applyNumberFormat="1" applyFont="1" applyBorder="1" applyAlignment="1">
      <alignment horizontal="justify" vertical="top" wrapText="1"/>
    </xf>
    <xf numFmtId="2" fontId="11" fillId="0" borderId="13" xfId="0" applyNumberFormat="1" applyFont="1" applyBorder="1" applyAlignment="1">
      <alignment horizontal="left" vertical="top" wrapText="1"/>
    </xf>
    <xf numFmtId="2" fontId="7" fillId="0" borderId="14" xfId="0" applyNumberFormat="1" applyFont="1" applyBorder="1" applyAlignment="1">
      <alignment horizontal="center" vertical="top" wrapText="1"/>
    </xf>
    <xf numFmtId="0" fontId="7" fillId="0" borderId="15" xfId="0" applyFont="1" applyBorder="1" applyAlignment="1">
      <alignment horizontal="center" vertical="top"/>
    </xf>
    <xf numFmtId="2" fontId="11" fillId="0" borderId="15" xfId="0" applyNumberFormat="1" applyFont="1" applyBorder="1" applyAlignment="1">
      <alignment horizontal="justify" vertical="top" wrapText="1"/>
    </xf>
    <xf numFmtId="0" fontId="11" fillId="0" borderId="17" xfId="0" applyFont="1" applyBorder="1" applyAlignment="1">
      <alignment horizontal="justify" vertical="top" wrapText="1"/>
    </xf>
    <xf numFmtId="0" fontId="7" fillId="0" borderId="16" xfId="0" applyFont="1" applyBorder="1" applyAlignment="1">
      <alignment horizontal="center" vertical="top"/>
    </xf>
    <xf numFmtId="0" fontId="11" fillId="0" borderId="16" xfId="0" applyFont="1" applyBorder="1" applyAlignment="1">
      <alignment horizontal="justify" vertical="top" wrapText="1"/>
    </xf>
    <xf numFmtId="0" fontId="7" fillId="0" borderId="14" xfId="0" applyFont="1" applyBorder="1" applyAlignment="1">
      <alignment horizontal="center" vertical="top"/>
    </xf>
    <xf numFmtId="2" fontId="11" fillId="0" borderId="18" xfId="0" applyNumberFormat="1" applyFont="1" applyBorder="1" applyAlignment="1">
      <alignment horizontal="justify" vertical="top" wrapText="1"/>
    </xf>
    <xf numFmtId="0" fontId="11" fillId="0" borderId="13" xfId="0" applyFont="1" applyBorder="1" applyAlignment="1">
      <alignment horizontal="justify" vertical="top"/>
    </xf>
    <xf numFmtId="0" fontId="7" fillId="0" borderId="19" xfId="0" applyFont="1" applyBorder="1" applyAlignment="1">
      <alignment horizontal="center" vertical="top"/>
    </xf>
    <xf numFmtId="2" fontId="7" fillId="0" borderId="18" xfId="0" applyNumberFormat="1" applyFont="1" applyBorder="1" applyAlignment="1">
      <alignment horizontal="center" vertical="top" wrapText="1"/>
    </xf>
    <xf numFmtId="2" fontId="7" fillId="0" borderId="9" xfId="0" applyNumberFormat="1" applyFont="1" applyBorder="1" applyAlignment="1">
      <alignment horizontal="center" vertical="top" wrapText="1"/>
    </xf>
    <xf numFmtId="0" fontId="1" fillId="0" borderId="20" xfId="2" applyBorder="1" applyAlignment="1">
      <alignment horizontal="center"/>
    </xf>
    <xf numFmtId="2" fontId="12" fillId="0" borderId="20" xfId="0" applyNumberFormat="1" applyFont="1" applyBorder="1" applyAlignment="1">
      <alignment horizontal="center" vertical="top"/>
    </xf>
    <xf numFmtId="0" fontId="1" fillId="0" borderId="20" xfId="0" applyFont="1" applyBorder="1" applyAlignment="1">
      <alignment horizontal="justify" vertical="top"/>
    </xf>
    <xf numFmtId="0" fontId="0" fillId="0" borderId="20" xfId="0" applyBorder="1"/>
    <xf numFmtId="0" fontId="1" fillId="0" borderId="14" xfId="2" applyBorder="1"/>
    <xf numFmtId="0" fontId="24" fillId="0" borderId="13" xfId="0" applyFont="1" applyBorder="1" applyAlignment="1">
      <alignment horizontal="center" vertical="top"/>
    </xf>
    <xf numFmtId="2" fontId="11" fillId="0" borderId="16" xfId="0" applyNumberFormat="1" applyFont="1" applyBorder="1" applyAlignment="1">
      <alignment horizontal="justify" vertical="top" wrapText="1"/>
    </xf>
    <xf numFmtId="0" fontId="11" fillId="0" borderId="15" xfId="0" applyFont="1" applyBorder="1" applyAlignment="1">
      <alignment horizontal="justify" vertical="top" wrapText="1"/>
    </xf>
    <xf numFmtId="0" fontId="7" fillId="0" borderId="12" xfId="0" applyFont="1" applyBorder="1" applyAlignment="1">
      <alignment horizontal="center" vertical="top"/>
    </xf>
    <xf numFmtId="0" fontId="13" fillId="2" borderId="0" xfId="0" applyFont="1" applyFill="1" applyBorder="1" applyAlignment="1">
      <alignment horizontal="right" vertical="center" wrapText="1"/>
    </xf>
    <xf numFmtId="0" fontId="13" fillId="2" borderId="12" xfId="0" applyFont="1" applyFill="1" applyBorder="1" applyAlignment="1">
      <alignment horizontal="center" vertical="center" wrapText="1"/>
    </xf>
    <xf numFmtId="0" fontId="11" fillId="0" borderId="21" xfId="0" applyFont="1" applyBorder="1" applyAlignment="1">
      <alignment horizontal="justify" vertical="top" wrapText="1"/>
    </xf>
    <xf numFmtId="0" fontId="7" fillId="0" borderId="11" xfId="0" applyFont="1" applyBorder="1" applyAlignment="1">
      <alignment horizontal="center" vertical="top" wrapText="1"/>
    </xf>
    <xf numFmtId="0" fontId="0" fillId="0" borderId="0" xfId="0" applyAlignment="1">
      <alignment wrapText="1"/>
    </xf>
    <xf numFmtId="0" fontId="13" fillId="2" borderId="0" xfId="0" applyFont="1" applyFill="1" applyAlignment="1">
      <alignment vertical="center" wrapText="1"/>
    </xf>
    <xf numFmtId="0" fontId="0" fillId="0" borderId="0" xfId="0"/>
    <xf numFmtId="0" fontId="6" fillId="0" borderId="0" xfId="2" applyFont="1" applyAlignment="1">
      <alignment horizontal="center" vertical="center" wrapText="1"/>
    </xf>
    <xf numFmtId="2" fontId="6" fillId="0" borderId="0" xfId="0" applyNumberFormat="1" applyFont="1" applyBorder="1" applyAlignment="1">
      <alignment horizontal="left" vertical="center" wrapText="1"/>
    </xf>
    <xf numFmtId="0" fontId="8" fillId="2" borderId="22" xfId="0" applyFont="1" applyFill="1" applyBorder="1" applyAlignment="1">
      <alignment horizontal="center" vertical="center" wrapText="1"/>
    </xf>
    <xf numFmtId="0" fontId="0" fillId="0" borderId="23" xfId="0" applyBorder="1" applyAlignment="1">
      <alignment horizontal="center" vertical="center" wrapText="1"/>
    </xf>
    <xf numFmtId="0" fontId="22" fillId="0" borderId="0" xfId="2" applyFont="1" applyAlignment="1">
      <alignment horizontal="center"/>
    </xf>
    <xf numFmtId="0" fontId="25" fillId="2" borderId="0" xfId="0" applyFont="1" applyFill="1" applyAlignment="1">
      <alignment horizontal="center" vertical="center" wrapText="1"/>
    </xf>
    <xf numFmtId="0" fontId="8" fillId="2" borderId="0" xfId="0" applyFont="1" applyFill="1" applyAlignment="1">
      <alignment horizontal="center" vertical="center" wrapText="1"/>
    </xf>
    <xf numFmtId="0" fontId="6" fillId="0" borderId="0" xfId="0" applyFont="1" applyBorder="1" applyAlignment="1">
      <alignment horizontal="left"/>
    </xf>
    <xf numFmtId="0" fontId="1" fillId="0" borderId="0" xfId="0" applyFont="1" applyBorder="1" applyAlignment="1">
      <alignment horizontal="left"/>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1" fillId="0" borderId="8" xfId="0" applyFont="1" applyBorder="1" applyAlignment="1">
      <alignment horizontal="center" vertical="center"/>
    </xf>
    <xf numFmtId="0" fontId="8" fillId="2" borderId="0" xfId="0" applyFont="1" applyFill="1" applyAlignment="1">
      <alignment horizontal="left" vertical="center" wrapText="1"/>
    </xf>
    <xf numFmtId="0" fontId="5" fillId="0" borderId="0" xfId="2" applyFont="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cellXfs>
  <cellStyles count="6">
    <cellStyle name="Normal" xfId="0" builtinId="0"/>
    <cellStyle name="Normal 196 2" xfId="1" xr:uid="{00000000-0005-0000-0000-000002000000}"/>
    <cellStyle name="Normal 2" xfId="4" xr:uid="{00000000-0005-0000-0000-000003000000}"/>
    <cellStyle name="Normal 3" xfId="5" xr:uid="{00000000-0005-0000-0000-000004000000}"/>
    <cellStyle name="Normal 9" xfId="3" xr:uid="{00000000-0005-0000-0000-000005000000}"/>
    <cellStyle name="Normal_GEN.EXTRA." xfId="2" xr:uid="{00000000-0005-0000-0000-000006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171451</xdr:colOff>
      <xdr:row>0</xdr:row>
      <xdr:rowOff>47625</xdr:rowOff>
    </xdr:from>
    <xdr:to>
      <xdr:col>0</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71451" y="47625"/>
          <a:ext cx="685799" cy="67310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5572125</xdr:colOff>
      <xdr:row>0</xdr:row>
      <xdr:rowOff>38100</xdr:rowOff>
    </xdr:from>
    <xdr:ext cx="621389" cy="264560"/>
    <xdr:sp macro="" textlink="">
      <xdr:nvSpPr>
        <xdr:cNvPr id="18" name="CuadroTexto 17">
          <a:extLst>
            <a:ext uri="{FF2B5EF4-FFF2-40B4-BE49-F238E27FC236}">
              <a16:creationId xmlns:a16="http://schemas.microsoft.com/office/drawing/2014/main" id="{7B29111D-7547-47E2-8F37-42F9C176556E}"/>
            </a:ext>
          </a:extLst>
        </xdr:cNvPr>
        <xdr:cNvSpPr txBox="1"/>
      </xdr:nvSpPr>
      <xdr:spPr>
        <a:xfrm>
          <a:off x="6511925"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FECHA:</a:t>
          </a:fld>
          <a:endParaRPr lang="es-MX" sz="1100">
            <a:solidFill>
              <a:schemeClr val="bg1"/>
            </a:solidFill>
          </a:endParaRPr>
        </a:p>
      </xdr:txBody>
    </xdr:sp>
    <xdr:clientData/>
  </xdr:oneCellAnchor>
  <xdr:oneCellAnchor>
    <xdr:from>
      <xdr:col>2</xdr:col>
      <xdr:colOff>5200650</xdr:colOff>
      <xdr:row>0</xdr:row>
      <xdr:rowOff>371475</xdr:rowOff>
    </xdr:from>
    <xdr:ext cx="1028700" cy="264560"/>
    <xdr:sp macro="" textlink="">
      <xdr:nvSpPr>
        <xdr:cNvPr id="20" name="CuadroTexto 19">
          <a:extLst>
            <a:ext uri="{FF2B5EF4-FFF2-40B4-BE49-F238E27FC236}">
              <a16:creationId xmlns:a16="http://schemas.microsoft.com/office/drawing/2014/main" id="{4BA880B1-F4E6-40BF-935C-B56FF46C9FFE}"/>
            </a:ext>
          </a:extLst>
        </xdr:cNvPr>
        <xdr:cNvSpPr txBox="1"/>
      </xdr:nvSpPr>
      <xdr:spPr>
        <a:xfrm>
          <a:off x="6143625" y="3683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2</xdr:col>
      <xdr:colOff>6273800</xdr:colOff>
      <xdr:row>0</xdr:row>
      <xdr:rowOff>368300</xdr:rowOff>
    </xdr:from>
    <xdr:ext cx="1631950" cy="254237"/>
    <xdr:sp macro="" textlink="">
      <xdr:nvSpPr>
        <xdr:cNvPr id="23" name="CuadroTexto 22">
          <a:extLst>
            <a:ext uri="{FF2B5EF4-FFF2-40B4-BE49-F238E27FC236}">
              <a16:creationId xmlns:a16="http://schemas.microsoft.com/office/drawing/2014/main" id="{CB08FC73-504B-4FCB-98CE-C728AC52F2D2}"/>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6273800</xdr:colOff>
      <xdr:row>0</xdr:row>
      <xdr:rowOff>368300</xdr:rowOff>
    </xdr:from>
    <xdr:ext cx="1631950" cy="254237"/>
    <xdr:sp macro="" textlink="">
      <xdr:nvSpPr>
        <xdr:cNvPr id="24" name="CuadroTexto 23">
          <a:extLst>
            <a:ext uri="{FF2B5EF4-FFF2-40B4-BE49-F238E27FC236}">
              <a16:creationId xmlns:a16="http://schemas.microsoft.com/office/drawing/2014/main" id="{E8E2B2CE-1F4D-4D87-B935-59A0A644A99D}"/>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6248400</xdr:colOff>
      <xdr:row>0</xdr:row>
      <xdr:rowOff>47625</xdr:rowOff>
    </xdr:from>
    <xdr:ext cx="1631950" cy="254237"/>
    <xdr:sp macro="" textlink="">
      <xdr:nvSpPr>
        <xdr:cNvPr id="25" name="CuadroTexto 24">
          <a:extLst>
            <a:ext uri="{FF2B5EF4-FFF2-40B4-BE49-F238E27FC236}">
              <a16:creationId xmlns:a16="http://schemas.microsoft.com/office/drawing/2014/main" id="{CDC6B988-398D-4C32-9414-C8DD79294D70}"/>
            </a:ext>
          </a:extLst>
        </xdr:cNvPr>
        <xdr:cNvSpPr txBox="1"/>
      </xdr:nvSpPr>
      <xdr:spPr>
        <a:xfrm>
          <a:off x="7991475" y="47625"/>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MARZO 2023</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F142"/>
  <sheetViews>
    <sheetView tabSelected="1" view="pageBreakPreview" zoomScaleNormal="100" zoomScaleSheetLayoutView="100" workbookViewId="0">
      <selection activeCell="B106" sqref="B106"/>
    </sheetView>
  </sheetViews>
  <sheetFormatPr baseColWidth="10" defaultColWidth="11.453125" defaultRowHeight="12.5"/>
  <cols>
    <col min="1" max="1" width="22.81640625" style="1" customWidth="1"/>
    <col min="2" max="2" width="129.26953125" style="1" customWidth="1"/>
    <col min="3" max="16384" width="11.453125" style="1"/>
  </cols>
  <sheetData>
    <row r="1" spans="1:6" ht="16.5" customHeight="1">
      <c r="A1" s="31"/>
      <c r="B1" s="124" t="s">
        <v>0</v>
      </c>
    </row>
    <row r="2" spans="1:6" ht="16.5" customHeight="1">
      <c r="A2" s="31"/>
      <c r="B2" s="125"/>
    </row>
    <row r="3" spans="1:6" ht="12.75" customHeight="1">
      <c r="A3" s="31"/>
      <c r="B3" s="125"/>
    </row>
    <row r="4" spans="1:6" ht="21.75" customHeight="1" thickBot="1">
      <c r="A4" s="31"/>
      <c r="B4" s="119"/>
    </row>
    <row r="5" spans="1:6" ht="35.25" customHeight="1" thickTop="1">
      <c r="A5" s="128" t="s">
        <v>249</v>
      </c>
      <c r="B5" s="129"/>
    </row>
    <row r="6" spans="1:6" ht="8.25" customHeight="1"/>
    <row r="7" spans="1:6" ht="13">
      <c r="A7" s="130" t="s">
        <v>294</v>
      </c>
      <c r="B7" s="130"/>
    </row>
    <row r="8" spans="1:6" ht="8.25" customHeight="1"/>
    <row r="9" spans="1:6" ht="18.75" customHeight="1">
      <c r="A9" s="131" t="s">
        <v>248</v>
      </c>
      <c r="B9" s="132"/>
    </row>
    <row r="10" spans="1:6" ht="8.25" customHeight="1">
      <c r="A10" s="126"/>
      <c r="B10" s="126"/>
    </row>
    <row r="11" spans="1:6" s="3" customFormat="1" ht="13">
      <c r="A11" s="89" t="s">
        <v>1</v>
      </c>
      <c r="B11" s="120" t="s">
        <v>2</v>
      </c>
      <c r="C11"/>
      <c r="D11"/>
      <c r="E11"/>
      <c r="F11"/>
    </row>
    <row r="12" spans="1:6" customFormat="1" ht="9" customHeight="1">
      <c r="A12" s="107"/>
      <c r="B12" s="9"/>
    </row>
    <row r="13" spans="1:6" customFormat="1" ht="14">
      <c r="A13" s="73" t="s">
        <v>3</v>
      </c>
      <c r="B13" s="98" t="s">
        <v>4</v>
      </c>
    </row>
    <row r="14" spans="1:6" customFormat="1" ht="9" customHeight="1">
      <c r="A14" s="104"/>
      <c r="B14" s="9"/>
    </row>
    <row r="15" spans="1:6" customFormat="1" ht="86.25" customHeight="1">
      <c r="A15" s="102" t="s">
        <v>5</v>
      </c>
      <c r="B15" s="121" t="s">
        <v>250</v>
      </c>
    </row>
    <row r="16" spans="1:6" customFormat="1" ht="17.5" customHeight="1">
      <c r="A16" s="90">
        <v>1.1000000000000001</v>
      </c>
      <c r="B16" s="101" t="s">
        <v>152</v>
      </c>
    </row>
    <row r="17" spans="1:2" customFormat="1" ht="17.5" customHeight="1">
      <c r="A17" s="115">
        <v>1.2</v>
      </c>
      <c r="B17" s="95" t="s">
        <v>153</v>
      </c>
    </row>
    <row r="18" spans="1:2" customFormat="1" ht="17.5" customHeight="1">
      <c r="A18" s="115">
        <v>1.3</v>
      </c>
      <c r="B18" s="95" t="s">
        <v>154</v>
      </c>
    </row>
    <row r="19" spans="1:2" customFormat="1" ht="17.5" customHeight="1">
      <c r="A19" s="115">
        <v>1.4</v>
      </c>
      <c r="B19" s="95" t="s">
        <v>155</v>
      </c>
    </row>
    <row r="20" spans="1:2" customFormat="1" ht="17.5" customHeight="1">
      <c r="A20" s="115">
        <v>1.5</v>
      </c>
      <c r="B20" s="95" t="s">
        <v>156</v>
      </c>
    </row>
    <row r="21" spans="1:2" customFormat="1" ht="17.5" customHeight="1">
      <c r="A21" s="115">
        <v>1.6</v>
      </c>
      <c r="B21" s="95" t="s">
        <v>157</v>
      </c>
    </row>
    <row r="22" spans="1:2" s="123" customFormat="1" ht="74.25" customHeight="1">
      <c r="A22" s="122" t="s">
        <v>6</v>
      </c>
      <c r="B22" s="91" t="s">
        <v>251</v>
      </c>
    </row>
    <row r="23" spans="1:2" customFormat="1" ht="72.75" customHeight="1">
      <c r="A23" s="94" t="s">
        <v>8</v>
      </c>
      <c r="B23" s="96" t="s">
        <v>252</v>
      </c>
    </row>
    <row r="24" spans="1:2" customFormat="1" ht="89.25" customHeight="1">
      <c r="A24" s="94" t="s">
        <v>9</v>
      </c>
      <c r="B24" s="95" t="s">
        <v>253</v>
      </c>
    </row>
    <row r="25" spans="1:2" customFormat="1" ht="74.25" customHeight="1">
      <c r="A25" s="94" t="s">
        <v>10</v>
      </c>
      <c r="B25" s="96" t="s">
        <v>254</v>
      </c>
    </row>
    <row r="26" spans="1:2" customFormat="1" ht="59.25" customHeight="1">
      <c r="A26" s="94" t="s">
        <v>158</v>
      </c>
      <c r="B26" s="96" t="s">
        <v>255</v>
      </c>
    </row>
    <row r="27" spans="1:2" customFormat="1" ht="56.25" customHeight="1">
      <c r="A27" s="94" t="s">
        <v>159</v>
      </c>
      <c r="B27" s="96" t="s">
        <v>256</v>
      </c>
    </row>
    <row r="28" spans="1:2" customFormat="1" ht="102.75" customHeight="1">
      <c r="A28" s="94" t="s">
        <v>160</v>
      </c>
      <c r="B28" s="97" t="s">
        <v>292</v>
      </c>
    </row>
    <row r="29" spans="1:2" customFormat="1" ht="89.25" customHeight="1">
      <c r="A29" s="94" t="s">
        <v>161</v>
      </c>
      <c r="B29" s="96" t="s">
        <v>257</v>
      </c>
    </row>
    <row r="30" spans="1:2" customFormat="1" ht="73.5" customHeight="1">
      <c r="A30" s="94" t="s">
        <v>162</v>
      </c>
      <c r="B30" s="96" t="s">
        <v>258</v>
      </c>
    </row>
    <row r="31" spans="1:2" customFormat="1" ht="74.25" customHeight="1">
      <c r="A31" s="94" t="s">
        <v>163</v>
      </c>
      <c r="B31" s="96" t="s">
        <v>259</v>
      </c>
    </row>
    <row r="32" spans="1:2" customFormat="1" ht="71.25" customHeight="1">
      <c r="A32" s="94" t="s">
        <v>164</v>
      </c>
      <c r="B32" s="96" t="s">
        <v>260</v>
      </c>
    </row>
    <row r="33" spans="1:2" customFormat="1" ht="88.5" customHeight="1">
      <c r="A33" s="99" t="s">
        <v>165</v>
      </c>
      <c r="B33" s="100" t="s">
        <v>261</v>
      </c>
    </row>
    <row r="34" spans="1:2" customFormat="1" ht="9" customHeight="1">
      <c r="A34" s="104"/>
      <c r="B34" s="105"/>
    </row>
    <row r="35" spans="1:2" customFormat="1" ht="14">
      <c r="A35" s="73" t="s">
        <v>11</v>
      </c>
      <c r="B35" s="74" t="s">
        <v>166</v>
      </c>
    </row>
    <row r="36" spans="1:2" customFormat="1" ht="9" customHeight="1">
      <c r="A36" s="104"/>
      <c r="B36" s="105"/>
    </row>
    <row r="37" spans="1:2" customFormat="1" ht="45.75" customHeight="1">
      <c r="A37" s="102" t="s">
        <v>22</v>
      </c>
      <c r="B37" s="103" t="s">
        <v>262</v>
      </c>
    </row>
    <row r="38" spans="1:2" customFormat="1" ht="102.75" customHeight="1">
      <c r="A38" s="94" t="s">
        <v>23</v>
      </c>
      <c r="B38" s="95" t="s">
        <v>295</v>
      </c>
    </row>
    <row r="39" spans="1:2" customFormat="1" ht="102.75" customHeight="1">
      <c r="A39" s="94" t="s">
        <v>24</v>
      </c>
      <c r="B39" s="106" t="s">
        <v>263</v>
      </c>
    </row>
    <row r="40" spans="1:2" customFormat="1" ht="127.5" customHeight="1">
      <c r="A40" s="94" t="s">
        <v>25</v>
      </c>
      <c r="B40" s="96" t="s">
        <v>264</v>
      </c>
    </row>
    <row r="41" spans="1:2" customFormat="1" ht="86.25" customHeight="1">
      <c r="A41" s="94" t="s">
        <v>26</v>
      </c>
      <c r="B41" s="96" t="s">
        <v>265</v>
      </c>
    </row>
    <row r="42" spans="1:2" customFormat="1" ht="63" customHeight="1">
      <c r="A42" s="94" t="s">
        <v>85</v>
      </c>
      <c r="B42" s="96" t="s">
        <v>168</v>
      </c>
    </row>
    <row r="43" spans="1:2" customFormat="1" ht="46.5" customHeight="1">
      <c r="A43" s="94" t="s">
        <v>167</v>
      </c>
      <c r="B43" s="96" t="s">
        <v>266</v>
      </c>
    </row>
    <row r="44" spans="1:2" customFormat="1" ht="104.25" customHeight="1">
      <c r="A44" s="94" t="s">
        <v>169</v>
      </c>
      <c r="B44" s="96" t="s">
        <v>267</v>
      </c>
    </row>
    <row r="45" spans="1:2" customFormat="1" ht="58.5" customHeight="1">
      <c r="A45" s="94" t="s">
        <v>170</v>
      </c>
      <c r="B45" s="96" t="s">
        <v>268</v>
      </c>
    </row>
    <row r="46" spans="1:2" customFormat="1" ht="18.75" customHeight="1">
      <c r="A46" s="94" t="s">
        <v>171</v>
      </c>
      <c r="B46" s="96" t="s">
        <v>173</v>
      </c>
    </row>
    <row r="47" spans="1:2" customFormat="1" ht="30" customHeight="1">
      <c r="A47" s="99" t="s">
        <v>172</v>
      </c>
      <c r="B47" s="100" t="s">
        <v>174</v>
      </c>
    </row>
    <row r="48" spans="1:2" customFormat="1" ht="9" customHeight="1">
      <c r="A48" s="104"/>
      <c r="B48" s="108"/>
    </row>
    <row r="49" spans="1:6" customFormat="1" ht="14">
      <c r="A49" s="73" t="s">
        <v>20</v>
      </c>
      <c r="B49" s="74" t="s">
        <v>175</v>
      </c>
    </row>
    <row r="50" spans="1:6" customFormat="1" ht="9" customHeight="1">
      <c r="A50" s="104"/>
      <c r="B50" s="108"/>
    </row>
    <row r="51" spans="1:6" customFormat="1" ht="57" customHeight="1">
      <c r="A51" s="102" t="s">
        <v>176</v>
      </c>
      <c r="B51" s="116" t="s">
        <v>241</v>
      </c>
    </row>
    <row r="52" spans="1:6" customFormat="1" ht="46.5" customHeight="1">
      <c r="A52" s="94" t="s">
        <v>177</v>
      </c>
      <c r="B52" s="96" t="s">
        <v>269</v>
      </c>
    </row>
    <row r="53" spans="1:6" customFormat="1" ht="61.5" customHeight="1">
      <c r="A53" s="94" t="s">
        <v>178</v>
      </c>
      <c r="B53" s="96" t="s">
        <v>180</v>
      </c>
    </row>
    <row r="54" spans="1:6" customFormat="1" ht="71.25" customHeight="1">
      <c r="A54" s="99" t="s">
        <v>179</v>
      </c>
      <c r="B54" s="100" t="s">
        <v>270</v>
      </c>
    </row>
    <row r="55" spans="1:6" s="113" customFormat="1" ht="9" customHeight="1">
      <c r="A55" s="104"/>
      <c r="B55" s="105"/>
      <c r="C55" s="110"/>
      <c r="D55" s="111"/>
      <c r="E55" s="111"/>
      <c r="F55" s="112"/>
    </row>
    <row r="56" spans="1:6" customFormat="1" ht="14">
      <c r="A56" s="92" t="s">
        <v>27</v>
      </c>
      <c r="B56" s="109" t="s">
        <v>181</v>
      </c>
      <c r="C56" s="20"/>
      <c r="D56" s="13"/>
      <c r="E56" s="13"/>
      <c r="F56" s="15"/>
    </row>
    <row r="57" spans="1:6" customFormat="1" ht="9" customHeight="1">
      <c r="A57" s="104"/>
      <c r="B57" s="105"/>
      <c r="C57" s="20"/>
      <c r="D57" s="13"/>
      <c r="E57" s="13"/>
      <c r="F57" s="21"/>
    </row>
    <row r="58" spans="1:6" customFormat="1" ht="60" customHeight="1">
      <c r="A58" s="102" t="s">
        <v>182</v>
      </c>
      <c r="B58" s="103" t="s">
        <v>183</v>
      </c>
      <c r="C58" s="19"/>
      <c r="D58" s="13"/>
      <c r="E58" s="13"/>
      <c r="F58" s="21"/>
    </row>
    <row r="59" spans="1:6" customFormat="1" ht="87" customHeight="1">
      <c r="A59" s="94" t="s">
        <v>184</v>
      </c>
      <c r="B59" s="95" t="s">
        <v>271</v>
      </c>
    </row>
    <row r="60" spans="1:6" customFormat="1" ht="130.5" customHeight="1">
      <c r="A60" s="94" t="s">
        <v>185</v>
      </c>
      <c r="B60" s="95" t="s">
        <v>272</v>
      </c>
      <c r="C60" s="1"/>
    </row>
    <row r="61" spans="1:6" customFormat="1" ht="74.25" customHeight="1">
      <c r="A61" s="94" t="s">
        <v>186</v>
      </c>
      <c r="B61" s="95" t="s">
        <v>242</v>
      </c>
      <c r="C61" s="1"/>
    </row>
    <row r="62" spans="1:6" customFormat="1" ht="73.5" customHeight="1">
      <c r="A62" s="94" t="s">
        <v>187</v>
      </c>
      <c r="B62" s="95" t="s">
        <v>190</v>
      </c>
      <c r="C62" s="1"/>
    </row>
    <row r="63" spans="1:6" customFormat="1" ht="60" customHeight="1">
      <c r="A63" s="94" t="s">
        <v>188</v>
      </c>
      <c r="B63" s="95" t="s">
        <v>243</v>
      </c>
      <c r="C63" s="1"/>
    </row>
    <row r="64" spans="1:6" customFormat="1" ht="102.75" customHeight="1">
      <c r="A64" s="99" t="s">
        <v>189</v>
      </c>
      <c r="B64" s="117" t="s">
        <v>273</v>
      </c>
      <c r="C64" s="1"/>
    </row>
    <row r="65" spans="1:2" customFormat="1" ht="9" customHeight="1">
      <c r="A65" s="104"/>
      <c r="B65" s="105"/>
    </row>
    <row r="66" spans="1:2" customFormat="1" ht="14">
      <c r="A66" s="73" t="s">
        <v>40</v>
      </c>
      <c r="B66" s="98" t="s">
        <v>191</v>
      </c>
    </row>
    <row r="67" spans="1:2" customFormat="1" ht="9" customHeight="1">
      <c r="A67" s="104"/>
      <c r="B67" s="105"/>
    </row>
    <row r="68" spans="1:2" customFormat="1" ht="103.5" customHeight="1">
      <c r="A68" s="102" t="s">
        <v>192</v>
      </c>
      <c r="B68" s="116" t="s">
        <v>274</v>
      </c>
    </row>
    <row r="69" spans="1:2" customFormat="1" ht="87.75" customHeight="1">
      <c r="A69" s="94" t="s">
        <v>193</v>
      </c>
      <c r="B69" s="96" t="s">
        <v>244</v>
      </c>
    </row>
    <row r="70" spans="1:2" customFormat="1" ht="57.75" customHeight="1">
      <c r="A70" s="99" t="s">
        <v>194</v>
      </c>
      <c r="B70" s="100" t="s">
        <v>195</v>
      </c>
    </row>
    <row r="71" spans="1:2" customFormat="1" ht="9" customHeight="1">
      <c r="A71" s="114"/>
      <c r="B71" s="108"/>
    </row>
    <row r="72" spans="1:2" customFormat="1" ht="14">
      <c r="A72" s="73" t="s">
        <v>44</v>
      </c>
      <c r="B72" s="74" t="s">
        <v>196</v>
      </c>
    </row>
    <row r="73" spans="1:2" customFormat="1" ht="9" customHeight="1">
      <c r="A73" s="104"/>
      <c r="B73" s="108"/>
    </row>
    <row r="74" spans="1:2" customFormat="1" ht="102" customHeight="1">
      <c r="A74" s="73" t="s">
        <v>197</v>
      </c>
      <c r="B74" s="83" t="s">
        <v>275</v>
      </c>
    </row>
    <row r="75" spans="1:2" customFormat="1" ht="9" customHeight="1">
      <c r="A75" s="118"/>
      <c r="B75" s="8"/>
    </row>
    <row r="76" spans="1:2" customFormat="1" ht="14">
      <c r="A76" s="73" t="s">
        <v>198</v>
      </c>
      <c r="B76" s="74" t="s">
        <v>199</v>
      </c>
    </row>
    <row r="77" spans="1:2" customFormat="1" ht="9" customHeight="1">
      <c r="A77" s="118"/>
      <c r="B77" s="8"/>
    </row>
    <row r="78" spans="1:2" customFormat="1" ht="73.5" customHeight="1">
      <c r="A78" s="102" t="s">
        <v>29</v>
      </c>
      <c r="B78" s="103" t="s">
        <v>276</v>
      </c>
    </row>
    <row r="79" spans="1:2" customFormat="1" ht="44.25" customHeight="1">
      <c r="A79" s="94" t="s">
        <v>30</v>
      </c>
      <c r="B79" s="95" t="s">
        <v>277</v>
      </c>
    </row>
    <row r="80" spans="1:2" customFormat="1" ht="30" customHeight="1">
      <c r="A80" s="94" t="s">
        <v>31</v>
      </c>
      <c r="B80" s="95" t="s">
        <v>278</v>
      </c>
    </row>
    <row r="81" spans="1:2" customFormat="1" ht="31.5" customHeight="1">
      <c r="A81" s="94" t="s">
        <v>200</v>
      </c>
      <c r="B81" s="95" t="s">
        <v>245</v>
      </c>
    </row>
    <row r="82" spans="1:2" customFormat="1" ht="30" customHeight="1">
      <c r="A82" s="94" t="s">
        <v>201</v>
      </c>
      <c r="B82" s="95" t="s">
        <v>246</v>
      </c>
    </row>
    <row r="83" spans="1:2" customFormat="1" ht="29.25" customHeight="1">
      <c r="A83" s="94" t="s">
        <v>202</v>
      </c>
      <c r="B83" s="95" t="s">
        <v>205</v>
      </c>
    </row>
    <row r="84" spans="1:2" customFormat="1" ht="19.5" customHeight="1">
      <c r="A84" s="94" t="s">
        <v>203</v>
      </c>
      <c r="B84" s="95" t="s">
        <v>206</v>
      </c>
    </row>
    <row r="85" spans="1:2" customFormat="1" ht="16.5" customHeight="1">
      <c r="A85" s="99" t="s">
        <v>204</v>
      </c>
      <c r="B85" s="117" t="s">
        <v>207</v>
      </c>
    </row>
    <row r="86" spans="1:2" customFormat="1" ht="9" customHeight="1">
      <c r="A86" s="118"/>
      <c r="B86" s="8"/>
    </row>
    <row r="87" spans="1:2" customFormat="1" ht="14">
      <c r="A87" s="73" t="s">
        <v>208</v>
      </c>
      <c r="B87" s="74" t="s">
        <v>209</v>
      </c>
    </row>
    <row r="88" spans="1:2" customFormat="1" ht="9" customHeight="1">
      <c r="A88" s="118"/>
      <c r="B88" s="8"/>
    </row>
    <row r="89" spans="1:2" customFormat="1" ht="60.75" customHeight="1">
      <c r="A89" s="102" t="s">
        <v>210</v>
      </c>
      <c r="B89" s="103" t="s">
        <v>279</v>
      </c>
    </row>
    <row r="90" spans="1:2" customFormat="1" ht="59.25" customHeight="1">
      <c r="A90" s="94" t="s">
        <v>211</v>
      </c>
      <c r="B90" s="95" t="s">
        <v>280</v>
      </c>
    </row>
    <row r="91" spans="1:2" s="5" customFormat="1" ht="57.75" customHeight="1">
      <c r="A91" s="94" t="s">
        <v>212</v>
      </c>
      <c r="B91" s="95" t="s">
        <v>281</v>
      </c>
    </row>
    <row r="92" spans="1:2" s="5" customFormat="1" ht="73.5" customHeight="1">
      <c r="A92" s="94" t="s">
        <v>213</v>
      </c>
      <c r="B92" s="95" t="s">
        <v>282</v>
      </c>
    </row>
    <row r="93" spans="1:2" ht="75" customHeight="1">
      <c r="A93" s="94" t="s">
        <v>214</v>
      </c>
      <c r="B93" s="95" t="s">
        <v>215</v>
      </c>
    </row>
    <row r="94" spans="1:2" ht="88.5" customHeight="1">
      <c r="A94" s="94" t="s">
        <v>216</v>
      </c>
      <c r="B94" s="95" t="s">
        <v>283</v>
      </c>
    </row>
    <row r="95" spans="1:2" ht="88.5" customHeight="1">
      <c r="A95" s="94" t="s">
        <v>217</v>
      </c>
      <c r="B95" s="95" t="s">
        <v>284</v>
      </c>
    </row>
    <row r="96" spans="1:2" ht="88.5" customHeight="1">
      <c r="A96" s="94" t="s">
        <v>218</v>
      </c>
      <c r="B96" s="95" t="s">
        <v>285</v>
      </c>
    </row>
    <row r="97" spans="1:2" ht="90" customHeight="1">
      <c r="A97" s="94" t="s">
        <v>219</v>
      </c>
      <c r="B97" s="95" t="s">
        <v>220</v>
      </c>
    </row>
    <row r="98" spans="1:2" ht="74.25" customHeight="1">
      <c r="A98" s="94" t="s">
        <v>222</v>
      </c>
      <c r="B98" s="95" t="s">
        <v>247</v>
      </c>
    </row>
    <row r="99" spans="1:2" ht="87.75" customHeight="1">
      <c r="A99" s="94" t="s">
        <v>221</v>
      </c>
      <c r="B99" s="95" t="s">
        <v>286</v>
      </c>
    </row>
    <row r="100" spans="1:2" ht="75" customHeight="1">
      <c r="A100" s="94" t="s">
        <v>223</v>
      </c>
      <c r="B100" s="95" t="s">
        <v>224</v>
      </c>
    </row>
    <row r="101" spans="1:2" ht="73.5" customHeight="1">
      <c r="A101" s="94" t="s">
        <v>225</v>
      </c>
      <c r="B101" s="95" t="s">
        <v>226</v>
      </c>
    </row>
    <row r="102" spans="1:2" ht="75.75" customHeight="1">
      <c r="A102" s="94" t="s">
        <v>227</v>
      </c>
      <c r="B102" s="95" t="s">
        <v>228</v>
      </c>
    </row>
    <row r="103" spans="1:2" ht="75" customHeight="1">
      <c r="A103" s="94" t="s">
        <v>229</v>
      </c>
      <c r="B103" s="95" t="s">
        <v>230</v>
      </c>
    </row>
    <row r="104" spans="1:2" ht="74.25" customHeight="1">
      <c r="A104" s="94" t="s">
        <v>231</v>
      </c>
      <c r="B104" s="95" t="s">
        <v>232</v>
      </c>
    </row>
    <row r="105" spans="1:2" ht="74.25" customHeight="1">
      <c r="A105" s="94" t="s">
        <v>233</v>
      </c>
      <c r="B105" s="95" t="s">
        <v>234</v>
      </c>
    </row>
    <row r="106" spans="1:2" ht="75.75" customHeight="1">
      <c r="A106" s="94" t="s">
        <v>235</v>
      </c>
      <c r="B106" s="95" t="s">
        <v>287</v>
      </c>
    </row>
    <row r="107" spans="1:2" ht="90.75" customHeight="1">
      <c r="A107" s="99" t="s">
        <v>236</v>
      </c>
      <c r="B107" s="117" t="s">
        <v>237</v>
      </c>
    </row>
    <row r="108" spans="1:2" ht="13">
      <c r="A108" s="127"/>
      <c r="B108" s="127"/>
    </row>
    <row r="109" spans="1:2" ht="13">
      <c r="A109" s="127" t="s">
        <v>293</v>
      </c>
      <c r="B109" s="127"/>
    </row>
    <row r="110" spans="1:2" ht="13">
      <c r="A110" s="93"/>
      <c r="B110" s="93"/>
    </row>
    <row r="111" spans="1:2" ht="13">
      <c r="A111" s="12" t="s">
        <v>150</v>
      </c>
      <c r="B111" s="18"/>
    </row>
    <row r="112" spans="1:2" ht="14">
      <c r="A112" s="30" t="s">
        <v>238</v>
      </c>
      <c r="B112" s="88" t="s">
        <v>151</v>
      </c>
    </row>
    <row r="113" spans="1:2" ht="14">
      <c r="A113" s="30" t="s">
        <v>239</v>
      </c>
      <c r="B113" s="88" t="s">
        <v>240</v>
      </c>
    </row>
    <row r="114" spans="1:2" ht="14">
      <c r="A114" s="30" t="s">
        <v>288</v>
      </c>
      <c r="B114" s="88" t="s">
        <v>291</v>
      </c>
    </row>
    <row r="115" spans="1:2" ht="14">
      <c r="A115" s="30" t="s">
        <v>289</v>
      </c>
      <c r="B115" s="88" t="s">
        <v>290</v>
      </c>
    </row>
    <row r="116" spans="1:2">
      <c r="A116" s="4"/>
      <c r="B116" s="17"/>
    </row>
    <row r="117" spans="1:2">
      <c r="B117" s="17"/>
    </row>
    <row r="118" spans="1:2">
      <c r="B118" s="17"/>
    </row>
    <row r="119" spans="1:2">
      <c r="B119" s="17"/>
    </row>
    <row r="120" spans="1:2">
      <c r="B120" s="17"/>
    </row>
    <row r="121" spans="1:2">
      <c r="B121" s="17"/>
    </row>
    <row r="122" spans="1:2">
      <c r="B122" s="17"/>
    </row>
    <row r="123" spans="1:2">
      <c r="B123" s="17"/>
    </row>
    <row r="124" spans="1:2">
      <c r="B124" s="17"/>
    </row>
    <row r="125" spans="1:2">
      <c r="B125" s="17"/>
    </row>
    <row r="126" spans="1:2">
      <c r="B126" s="17"/>
    </row>
    <row r="127" spans="1:2">
      <c r="B127" s="17"/>
    </row>
    <row r="128" spans="1:2">
      <c r="B128" s="17"/>
    </row>
    <row r="129" spans="2:2">
      <c r="B129" s="17"/>
    </row>
    <row r="130" spans="2:2">
      <c r="B130" s="17"/>
    </row>
    <row r="131" spans="2:2">
      <c r="B131" s="17"/>
    </row>
    <row r="132" spans="2:2">
      <c r="B132" s="17"/>
    </row>
    <row r="133" spans="2:2">
      <c r="B133" s="17"/>
    </row>
    <row r="134" spans="2:2">
      <c r="B134" s="17"/>
    </row>
    <row r="135" spans="2:2">
      <c r="B135" s="17"/>
    </row>
    <row r="136" spans="2:2">
      <c r="B136" s="17"/>
    </row>
    <row r="137" spans="2:2">
      <c r="B137" s="17"/>
    </row>
    <row r="138" spans="2:2">
      <c r="B138" s="17"/>
    </row>
    <row r="139" spans="2:2">
      <c r="B139" s="17"/>
    </row>
    <row r="140" spans="2:2">
      <c r="B140" s="17"/>
    </row>
    <row r="141" spans="2:2">
      <c r="B141" s="17"/>
    </row>
    <row r="142" spans="2:2">
      <c r="B142" s="17"/>
    </row>
  </sheetData>
  <mergeCells count="7">
    <mergeCell ref="B1:B3"/>
    <mergeCell ref="A10:B10"/>
    <mergeCell ref="A108:B108"/>
    <mergeCell ref="A109:B109"/>
    <mergeCell ref="A5:B5"/>
    <mergeCell ref="A7:B7"/>
    <mergeCell ref="A9:B9"/>
  </mergeCells>
  <phoneticPr fontId="2" type="noConversion"/>
  <printOptions horizontalCentered="1"/>
  <pageMargins left="0.7" right="0.7" top="0.75" bottom="0.75" header="0.3" footer="0.3"/>
  <pageSetup scale="60" fitToHeight="0" orientation="portrait" r:id="rId1"/>
  <headerFooter alignWithMargins="0">
    <oddFooter>&amp;CPágina &amp;P&amp;  de &amp;N &amp; ,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36"/>
  <sheetViews>
    <sheetView workbookViewId="0">
      <selection activeCell="O30" sqref="O30"/>
    </sheetView>
  </sheetViews>
  <sheetFormatPr baseColWidth="10" defaultColWidth="11.453125" defaultRowHeight="12.5"/>
  <cols>
    <col min="1" max="4" width="10.81640625" style="15"/>
    <col min="5" max="5" width="11.81640625" style="15" bestFit="1" customWidth="1"/>
    <col min="6" max="6" width="13.81640625" style="15" customWidth="1"/>
    <col min="7" max="8" width="10.81640625" style="15"/>
    <col min="12" max="12" width="13.453125" customWidth="1"/>
  </cols>
  <sheetData>
    <row r="1" spans="1:16" ht="13" thickBot="1"/>
    <row r="2" spans="1:16" ht="13" thickBot="1">
      <c r="A2" s="38" t="s">
        <v>49</v>
      </c>
      <c r="B2" s="135" t="s">
        <v>50</v>
      </c>
      <c r="C2" s="136"/>
      <c r="D2" s="136"/>
      <c r="E2" s="137"/>
      <c r="F2" s="38" t="s">
        <v>51</v>
      </c>
      <c r="G2" s="38" t="s">
        <v>52</v>
      </c>
      <c r="H2" s="38" t="s">
        <v>53</v>
      </c>
      <c r="I2" s="38" t="s">
        <v>54</v>
      </c>
      <c r="J2" s="38" t="s">
        <v>55</v>
      </c>
      <c r="K2" s="38" t="s">
        <v>56</v>
      </c>
      <c r="L2" s="38" t="s">
        <v>57</v>
      </c>
      <c r="M2" s="39" t="s">
        <v>58</v>
      </c>
      <c r="N2" s="40"/>
      <c r="O2" s="39"/>
      <c r="P2" s="39"/>
    </row>
    <row r="3" spans="1:16" ht="13">
      <c r="F3" s="23"/>
      <c r="G3" s="23"/>
      <c r="H3" s="23"/>
      <c r="I3" s="23"/>
      <c r="J3" s="23"/>
      <c r="K3" s="23"/>
      <c r="L3" s="24"/>
      <c r="M3" s="25"/>
    </row>
    <row r="4" spans="1:16">
      <c r="A4" s="53"/>
      <c r="B4" s="53"/>
      <c r="C4" s="53"/>
      <c r="D4" s="53"/>
      <c r="E4" s="53"/>
      <c r="F4" s="53"/>
      <c r="G4" s="53"/>
      <c r="H4" s="53"/>
      <c r="I4" s="53"/>
      <c r="J4" s="54"/>
      <c r="K4" s="54"/>
      <c r="L4" s="54"/>
      <c r="M4" s="54"/>
      <c r="N4" s="54"/>
      <c r="O4" s="54"/>
      <c r="P4" s="54"/>
    </row>
    <row r="5" spans="1:16" ht="13">
      <c r="A5" s="11" t="s">
        <v>5</v>
      </c>
      <c r="B5" s="134" t="s">
        <v>59</v>
      </c>
      <c r="C5" s="134"/>
      <c r="D5" s="134"/>
      <c r="E5" s="53"/>
      <c r="F5" s="53"/>
      <c r="G5" s="29">
        <f>2.9+0.4</f>
        <v>3.3</v>
      </c>
      <c r="H5" s="29">
        <f>0.6+0.4</f>
        <v>1</v>
      </c>
      <c r="I5" s="53"/>
      <c r="J5" s="54"/>
      <c r="K5" s="29" t="s">
        <v>60</v>
      </c>
      <c r="L5" s="52">
        <f>H5*G5</f>
        <v>3.3</v>
      </c>
      <c r="M5" s="54"/>
      <c r="N5" s="54"/>
      <c r="O5" s="54"/>
      <c r="P5" s="54"/>
    </row>
    <row r="6" spans="1:16" ht="13">
      <c r="A6" s="11"/>
      <c r="B6" s="53"/>
      <c r="C6" s="53"/>
      <c r="D6" s="53"/>
      <c r="E6" s="53"/>
      <c r="F6" s="53"/>
      <c r="G6" s="53"/>
      <c r="H6" s="53"/>
      <c r="I6" s="53"/>
      <c r="J6" s="54"/>
      <c r="K6" s="54"/>
      <c r="L6" s="54"/>
      <c r="M6" s="54"/>
      <c r="N6" s="54"/>
      <c r="O6" s="54"/>
      <c r="P6" s="54"/>
    </row>
    <row r="7" spans="1:16" ht="13">
      <c r="A7" s="11" t="s">
        <v>6</v>
      </c>
      <c r="B7" s="134" t="s">
        <v>61</v>
      </c>
      <c r="C7" s="134"/>
      <c r="D7" s="134"/>
      <c r="E7" s="53"/>
      <c r="F7" s="29"/>
      <c r="G7" s="29"/>
      <c r="H7" s="53"/>
      <c r="I7" s="53"/>
      <c r="J7" s="56">
        <v>1</v>
      </c>
      <c r="K7" s="57" t="s">
        <v>7</v>
      </c>
      <c r="L7" s="52">
        <f>J7</f>
        <v>1</v>
      </c>
      <c r="M7" s="54"/>
      <c r="N7" s="54"/>
      <c r="O7" s="54"/>
      <c r="P7" s="54"/>
    </row>
    <row r="8" spans="1:16">
      <c r="A8" s="53"/>
      <c r="B8" s="53"/>
      <c r="C8" s="53"/>
      <c r="D8" s="53"/>
      <c r="E8" s="53"/>
      <c r="F8" s="53"/>
      <c r="G8" s="53"/>
      <c r="H8" s="53"/>
      <c r="I8" s="53"/>
      <c r="J8" s="54"/>
      <c r="K8" s="54"/>
      <c r="L8" s="54"/>
      <c r="M8" s="53"/>
      <c r="N8" s="54"/>
      <c r="O8" s="54"/>
      <c r="P8" s="54"/>
    </row>
    <row r="9" spans="1:16" ht="13">
      <c r="A9" s="11" t="s">
        <v>8</v>
      </c>
      <c r="B9" s="134" t="s">
        <v>62</v>
      </c>
      <c r="C9" s="134"/>
      <c r="D9" s="134"/>
      <c r="E9" s="53"/>
      <c r="F9" s="53"/>
      <c r="G9" s="29">
        <f>6.82+0.3</f>
        <v>7.12</v>
      </c>
      <c r="H9" s="29">
        <f>5.75+0.3</f>
        <v>6.05</v>
      </c>
      <c r="I9" s="53"/>
      <c r="J9" s="54"/>
      <c r="K9" s="29" t="s">
        <v>60</v>
      </c>
      <c r="L9" s="52">
        <f>H9*G9</f>
        <v>43.076000000000001</v>
      </c>
      <c r="M9" s="54"/>
      <c r="N9" s="54"/>
      <c r="O9" s="54"/>
      <c r="P9" s="54"/>
    </row>
    <row r="10" spans="1:16" ht="13">
      <c r="A10" s="11"/>
      <c r="B10" s="51"/>
      <c r="C10" s="51"/>
      <c r="D10" s="51"/>
      <c r="E10" s="53"/>
      <c r="F10" s="53"/>
      <c r="G10" s="29"/>
      <c r="H10" s="29"/>
      <c r="I10" s="53"/>
      <c r="J10" s="54"/>
      <c r="K10" s="29"/>
      <c r="L10" s="54"/>
      <c r="M10" s="54"/>
      <c r="N10" s="54"/>
      <c r="O10" s="54"/>
      <c r="P10" s="54"/>
    </row>
    <row r="11" spans="1:16" ht="13">
      <c r="A11" s="11" t="s">
        <v>9</v>
      </c>
      <c r="B11" s="51" t="s">
        <v>63</v>
      </c>
      <c r="C11" s="51"/>
      <c r="D11" s="51"/>
      <c r="E11" s="53"/>
      <c r="F11" s="53"/>
      <c r="G11" s="29">
        <f>2.9+0.4</f>
        <v>3.3</v>
      </c>
      <c r="H11" s="29">
        <f>0.6+0.4</f>
        <v>1</v>
      </c>
      <c r="I11" s="53"/>
      <c r="J11" s="54"/>
      <c r="K11" s="29" t="s">
        <v>60</v>
      </c>
      <c r="L11" s="52">
        <f>H11*G11</f>
        <v>3.3</v>
      </c>
      <c r="M11" s="54"/>
      <c r="N11" s="54"/>
      <c r="O11" s="54"/>
      <c r="P11" s="54"/>
    </row>
    <row r="12" spans="1:16" ht="13">
      <c r="A12" s="11"/>
      <c r="B12" s="51"/>
      <c r="C12" s="51"/>
      <c r="D12" s="51"/>
      <c r="E12" s="53"/>
      <c r="F12" s="53"/>
      <c r="G12" s="29"/>
      <c r="H12" s="29"/>
      <c r="I12" s="53"/>
      <c r="J12" s="54"/>
      <c r="K12" s="29"/>
      <c r="L12" s="54"/>
      <c r="M12" s="54"/>
      <c r="N12" s="54"/>
      <c r="O12" s="54"/>
      <c r="P12" s="54"/>
    </row>
    <row r="13" spans="1:16" ht="13">
      <c r="A13" s="42"/>
      <c r="B13" s="42"/>
      <c r="C13" s="43"/>
      <c r="D13" s="43"/>
      <c r="E13" s="42"/>
      <c r="F13" s="44"/>
      <c r="G13" s="44"/>
      <c r="H13" s="44"/>
      <c r="I13" s="44"/>
      <c r="J13" s="44"/>
      <c r="K13" s="44"/>
      <c r="L13" s="45"/>
      <c r="M13" s="46"/>
      <c r="N13" s="47"/>
      <c r="O13" s="47"/>
      <c r="P13" s="47"/>
    </row>
    <row r="14" spans="1:16" ht="13">
      <c r="A14" s="11" t="s">
        <v>13</v>
      </c>
      <c r="B14" s="134" t="s">
        <v>64</v>
      </c>
      <c r="C14" s="134"/>
      <c r="D14" s="134"/>
      <c r="E14" s="53"/>
      <c r="F14" s="53"/>
      <c r="G14" s="29">
        <v>6.82</v>
      </c>
      <c r="H14" s="29">
        <v>4</v>
      </c>
      <c r="I14" s="56"/>
      <c r="J14" s="54"/>
      <c r="K14" s="29" t="s">
        <v>60</v>
      </c>
      <c r="L14" s="52">
        <f>H14*G14</f>
        <v>27.28</v>
      </c>
      <c r="M14" s="54"/>
      <c r="N14" s="54"/>
      <c r="O14" s="54"/>
      <c r="P14" s="54"/>
    </row>
    <row r="15" spans="1:16" ht="13">
      <c r="A15" s="11"/>
      <c r="B15" s="16"/>
      <c r="C15" s="12"/>
      <c r="D15" s="12"/>
      <c r="E15" s="53"/>
      <c r="F15" s="53"/>
      <c r="G15" s="53"/>
      <c r="H15" s="53"/>
      <c r="I15" s="53"/>
      <c r="J15" s="54"/>
      <c r="K15" s="54"/>
      <c r="L15" s="54"/>
      <c r="M15" s="54"/>
      <c r="N15" s="54"/>
      <c r="O15" s="54"/>
      <c r="P15" s="54"/>
    </row>
    <row r="16" spans="1:16">
      <c r="A16" s="53"/>
      <c r="B16" s="16"/>
      <c r="C16" s="12"/>
      <c r="D16" s="53"/>
      <c r="E16" s="53"/>
      <c r="F16" s="29"/>
      <c r="G16" s="29"/>
      <c r="H16" s="53"/>
      <c r="I16" s="53"/>
      <c r="J16" s="57"/>
      <c r="K16" s="54"/>
      <c r="L16" s="53"/>
      <c r="M16" s="54"/>
      <c r="N16" s="54"/>
      <c r="O16" s="54"/>
      <c r="P16" s="54"/>
    </row>
    <row r="17" spans="1:16" ht="13">
      <c r="A17" s="11"/>
      <c r="B17" s="16"/>
      <c r="C17" s="12"/>
      <c r="D17" s="12"/>
      <c r="E17" s="53"/>
      <c r="F17" s="29"/>
      <c r="G17" s="29"/>
      <c r="H17" s="53"/>
      <c r="I17" s="53"/>
      <c r="J17" s="57"/>
      <c r="K17" s="54"/>
      <c r="L17" s="53"/>
      <c r="M17" s="54"/>
      <c r="N17" s="54"/>
      <c r="O17" s="54"/>
      <c r="P17" s="54"/>
    </row>
    <row r="18" spans="1:16" ht="13">
      <c r="A18" s="11"/>
      <c r="B18" s="16"/>
      <c r="C18" s="12"/>
      <c r="D18" s="12"/>
      <c r="E18" s="53"/>
      <c r="F18" s="29"/>
      <c r="G18" s="29"/>
      <c r="H18" s="53"/>
      <c r="I18" s="53"/>
      <c r="J18" s="57"/>
      <c r="K18" s="54"/>
      <c r="L18" s="53"/>
      <c r="M18" s="54"/>
      <c r="N18" s="54"/>
      <c r="O18" s="54"/>
      <c r="P18" s="54"/>
    </row>
    <row r="19" spans="1:16" ht="13">
      <c r="A19" s="11" t="s">
        <v>14</v>
      </c>
      <c r="B19" s="134" t="s">
        <v>65</v>
      </c>
      <c r="C19" s="134"/>
      <c r="D19" s="134"/>
      <c r="E19" s="53"/>
      <c r="F19" s="29"/>
      <c r="G19" s="29">
        <f>2.9+0.4</f>
        <v>3.3</v>
      </c>
      <c r="H19" s="29">
        <f>0.6+0.4</f>
        <v>1</v>
      </c>
      <c r="I19" s="29">
        <v>0.65</v>
      </c>
      <c r="J19" s="29"/>
      <c r="K19" s="29" t="s">
        <v>66</v>
      </c>
      <c r="L19" s="52">
        <f>I19*H19*G19</f>
        <v>2.145</v>
      </c>
      <c r="M19" s="54"/>
      <c r="N19" s="53"/>
      <c r="O19" s="54"/>
      <c r="P19" s="54"/>
    </row>
    <row r="20" spans="1:16" ht="13">
      <c r="A20" s="11"/>
      <c r="B20" s="51"/>
      <c r="C20" s="51"/>
      <c r="D20" s="51"/>
      <c r="E20" s="53"/>
      <c r="F20" s="29"/>
      <c r="G20" s="29"/>
      <c r="H20" s="53"/>
      <c r="I20" s="29"/>
      <c r="J20" s="29"/>
      <c r="K20" s="29"/>
      <c r="L20" s="53"/>
      <c r="M20" s="54"/>
      <c r="N20" s="54"/>
      <c r="O20" s="54"/>
      <c r="P20" s="54"/>
    </row>
    <row r="21" spans="1:16" ht="13">
      <c r="A21" s="11"/>
      <c r="B21" s="51"/>
      <c r="C21" s="51"/>
      <c r="D21" s="51"/>
      <c r="E21" s="53"/>
      <c r="F21" s="29"/>
      <c r="G21" s="29"/>
      <c r="H21" s="56"/>
      <c r="I21" s="29"/>
      <c r="J21" s="29"/>
      <c r="K21" s="57"/>
      <c r="L21" s="53"/>
      <c r="M21" s="54"/>
      <c r="N21" s="54"/>
      <c r="O21" s="54"/>
      <c r="P21" s="54"/>
    </row>
    <row r="22" spans="1:16" ht="13">
      <c r="A22" s="11"/>
      <c r="B22" s="16"/>
      <c r="C22" s="12"/>
      <c r="D22" s="12"/>
      <c r="E22" s="53"/>
      <c r="F22" s="29"/>
      <c r="G22" s="29"/>
      <c r="H22" s="56"/>
      <c r="I22" s="53"/>
      <c r="J22" s="53"/>
      <c r="K22" s="57"/>
      <c r="L22" s="53"/>
      <c r="M22" s="54"/>
      <c r="N22" s="54"/>
      <c r="O22" s="54"/>
      <c r="P22" s="54"/>
    </row>
    <row r="23" spans="1:16" ht="13">
      <c r="A23" s="11"/>
      <c r="B23" s="16"/>
      <c r="C23" s="12"/>
      <c r="D23" s="12"/>
      <c r="E23" s="53"/>
      <c r="F23" s="29"/>
      <c r="G23" s="29"/>
      <c r="H23" s="53"/>
      <c r="I23" s="53"/>
      <c r="J23" s="29"/>
      <c r="K23" s="29"/>
      <c r="L23" s="53"/>
      <c r="M23" s="54"/>
      <c r="N23" s="54"/>
      <c r="O23" s="54"/>
      <c r="P23" s="54"/>
    </row>
    <row r="24" spans="1:16" ht="13">
      <c r="A24" s="11"/>
      <c r="B24" s="16"/>
      <c r="C24" s="12"/>
      <c r="D24" s="12"/>
      <c r="E24" s="53"/>
      <c r="F24" s="53"/>
      <c r="G24" s="53"/>
      <c r="H24" s="53"/>
      <c r="I24" s="53"/>
      <c r="J24" s="54"/>
      <c r="K24" s="54"/>
      <c r="L24" s="54"/>
      <c r="M24" s="54"/>
      <c r="N24" s="54"/>
      <c r="O24" s="54"/>
      <c r="P24" s="54"/>
    </row>
    <row r="25" spans="1:16" ht="13">
      <c r="A25" s="11" t="s">
        <v>15</v>
      </c>
      <c r="B25" s="134" t="s">
        <v>67</v>
      </c>
      <c r="C25" s="134"/>
      <c r="D25" s="134"/>
      <c r="E25" s="53"/>
      <c r="F25" s="29"/>
      <c r="G25" s="29">
        <f>2.9+0.4</f>
        <v>3.3</v>
      </c>
      <c r="H25" s="29">
        <f>0.6+0.4</f>
        <v>1</v>
      </c>
      <c r="I25" s="29">
        <v>0.05</v>
      </c>
      <c r="J25" s="29"/>
      <c r="K25" s="29" t="s">
        <v>60</v>
      </c>
      <c r="L25" s="52">
        <f>H25*G25</f>
        <v>3.3</v>
      </c>
      <c r="M25" s="54"/>
      <c r="N25" s="54"/>
      <c r="O25" s="54"/>
      <c r="P25" s="54"/>
    </row>
    <row r="26" spans="1:16" ht="13">
      <c r="A26" s="11"/>
      <c r="B26" s="51"/>
      <c r="C26" s="51"/>
      <c r="D26" s="51"/>
      <c r="E26" s="53"/>
      <c r="F26" s="29"/>
      <c r="G26" s="29"/>
      <c r="H26" s="53"/>
      <c r="I26" s="29"/>
      <c r="J26" s="29"/>
      <c r="K26" s="29"/>
      <c r="L26" s="53"/>
      <c r="M26" s="54"/>
      <c r="N26" s="54"/>
      <c r="O26" s="54"/>
      <c r="P26" s="54"/>
    </row>
    <row r="27" spans="1:16" ht="13">
      <c r="A27" s="11"/>
      <c r="B27" s="51"/>
      <c r="C27" s="51"/>
      <c r="D27" s="51"/>
      <c r="E27" s="53"/>
      <c r="F27" s="29"/>
      <c r="G27" s="29"/>
      <c r="H27" s="53"/>
      <c r="I27" s="53"/>
      <c r="J27" s="57"/>
      <c r="K27" s="54"/>
      <c r="L27" s="53"/>
      <c r="M27" s="54"/>
      <c r="N27" s="54"/>
      <c r="O27" s="54"/>
      <c r="P27" s="54"/>
    </row>
    <row r="28" spans="1:16" ht="13">
      <c r="A28" s="11"/>
      <c r="B28" s="51"/>
      <c r="C28" s="51"/>
      <c r="D28" s="51"/>
      <c r="E28" s="53"/>
      <c r="F28" s="29"/>
      <c r="G28" s="29"/>
      <c r="H28" s="53"/>
      <c r="I28" s="53"/>
      <c r="J28" s="57"/>
      <c r="K28" s="54"/>
      <c r="L28" s="53"/>
      <c r="M28" s="54"/>
      <c r="N28" s="54"/>
      <c r="O28" s="54"/>
      <c r="P28" s="54"/>
    </row>
    <row r="29" spans="1:16">
      <c r="A29" s="1"/>
      <c r="B29" s="16"/>
      <c r="C29" s="12"/>
      <c r="D29" s="12"/>
      <c r="E29" s="53"/>
      <c r="F29" s="29"/>
      <c r="G29" s="29"/>
      <c r="H29" s="53"/>
      <c r="I29" s="53"/>
      <c r="J29" s="54"/>
      <c r="K29" s="57"/>
      <c r="L29" s="54"/>
      <c r="M29" s="54"/>
      <c r="N29" s="54"/>
      <c r="O29" s="54"/>
      <c r="P29" s="54"/>
    </row>
    <row r="30" spans="1:16" ht="13">
      <c r="A30" s="11" t="s">
        <v>16</v>
      </c>
      <c r="B30" s="134" t="s">
        <v>68</v>
      </c>
      <c r="C30" s="134"/>
      <c r="D30" s="134"/>
      <c r="E30" s="53"/>
      <c r="F30" s="53"/>
      <c r="G30" s="29">
        <v>2.9</v>
      </c>
      <c r="H30" s="29">
        <v>0.6</v>
      </c>
      <c r="I30" s="29">
        <v>0.2</v>
      </c>
      <c r="J30" s="54"/>
      <c r="K30" s="29" t="s">
        <v>69</v>
      </c>
      <c r="L30" s="52">
        <f>G30</f>
        <v>2.9</v>
      </c>
      <c r="M30" s="54"/>
      <c r="N30" s="54"/>
      <c r="O30" s="54"/>
      <c r="P30" s="54"/>
    </row>
    <row r="31" spans="1:16">
      <c r="A31" s="1"/>
      <c r="B31" s="16"/>
      <c r="C31" s="12"/>
      <c r="D31" s="12"/>
      <c r="E31" s="53"/>
      <c r="F31" s="53"/>
      <c r="G31" s="53"/>
      <c r="H31" s="53"/>
      <c r="I31" s="53"/>
      <c r="J31" s="54"/>
      <c r="K31" s="54"/>
      <c r="L31" s="54"/>
      <c r="M31" s="54"/>
      <c r="N31" s="54"/>
      <c r="O31" s="54"/>
      <c r="P31" s="54"/>
    </row>
    <row r="32" spans="1:16" ht="13">
      <c r="A32" s="11" t="s">
        <v>17</v>
      </c>
      <c r="B32" s="134" t="s">
        <v>70</v>
      </c>
      <c r="C32" s="134"/>
      <c r="D32" s="134"/>
      <c r="E32" s="53"/>
      <c r="F32" s="29"/>
      <c r="G32" s="29">
        <v>0.4</v>
      </c>
      <c r="H32" s="29">
        <v>0.4</v>
      </c>
      <c r="I32" s="29">
        <v>0.6</v>
      </c>
      <c r="J32" s="58">
        <v>2</v>
      </c>
      <c r="K32" s="29" t="s">
        <v>7</v>
      </c>
      <c r="L32" s="52">
        <f>J32</f>
        <v>2</v>
      </c>
      <c r="M32" s="54"/>
      <c r="N32" s="54"/>
      <c r="O32" s="54"/>
      <c r="P32" s="54"/>
    </row>
    <row r="33" spans="1:16">
      <c r="A33" s="53"/>
      <c r="B33" s="51"/>
      <c r="C33" s="51"/>
      <c r="D33" s="51"/>
      <c r="E33" s="53"/>
      <c r="F33" s="29"/>
      <c r="G33" s="29"/>
      <c r="H33" s="29"/>
      <c r="I33" s="29"/>
      <c r="J33" s="58"/>
      <c r="K33" s="29"/>
      <c r="L33" s="54"/>
      <c r="M33" s="53"/>
      <c r="N33" s="54"/>
      <c r="O33" s="54"/>
      <c r="P33" s="54"/>
    </row>
    <row r="34" spans="1:16" ht="13">
      <c r="A34" s="11" t="s">
        <v>18</v>
      </c>
      <c r="B34" s="1" t="s">
        <v>71</v>
      </c>
      <c r="C34" s="12"/>
      <c r="D34" s="12"/>
      <c r="E34" s="53"/>
      <c r="F34" s="29"/>
      <c r="G34" s="29">
        <v>2.9</v>
      </c>
      <c r="H34" s="29">
        <v>0.2</v>
      </c>
      <c r="I34" s="29">
        <v>0.6</v>
      </c>
      <c r="J34" s="29"/>
      <c r="K34" s="29" t="s">
        <v>69</v>
      </c>
      <c r="L34" s="52">
        <f>G34</f>
        <v>2.9</v>
      </c>
      <c r="M34" s="54"/>
      <c r="N34" s="54"/>
      <c r="O34" s="54"/>
      <c r="P34" s="54"/>
    </row>
    <row r="35" spans="1:16">
      <c r="A35" s="53"/>
      <c r="B35" s="1"/>
      <c r="C35" s="12"/>
      <c r="D35" s="12"/>
      <c r="E35" s="53"/>
      <c r="F35" s="29"/>
      <c r="G35" s="29"/>
      <c r="H35" s="53"/>
      <c r="I35" s="29"/>
      <c r="J35" s="29"/>
      <c r="K35" s="29"/>
      <c r="L35" s="29"/>
      <c r="M35" s="54"/>
      <c r="N35" s="54"/>
      <c r="O35" s="54"/>
      <c r="P35" s="54"/>
    </row>
    <row r="36" spans="1:16" ht="13">
      <c r="A36" s="11" t="s">
        <v>19</v>
      </c>
      <c r="B36" s="1" t="s">
        <v>72</v>
      </c>
      <c r="C36" s="12"/>
      <c r="D36" s="12"/>
      <c r="E36" s="53"/>
      <c r="F36" s="29"/>
      <c r="G36" s="29">
        <f>2.9+0.4</f>
        <v>3.3</v>
      </c>
      <c r="H36" s="29">
        <f>0.6+0.4</f>
        <v>1</v>
      </c>
      <c r="I36" s="29">
        <v>0.65</v>
      </c>
      <c r="J36" s="29"/>
      <c r="K36" s="29"/>
      <c r="L36" s="56">
        <f>I36*H36*G36</f>
        <v>2.145</v>
      </c>
      <c r="M36" s="53" t="s">
        <v>73</v>
      </c>
      <c r="N36" s="54"/>
      <c r="O36" s="54"/>
      <c r="P36" s="54"/>
    </row>
    <row r="37" spans="1:16">
      <c r="A37" s="53"/>
      <c r="B37" s="1"/>
      <c r="C37" s="12"/>
      <c r="D37" s="12"/>
      <c r="E37" s="53"/>
      <c r="F37" s="29"/>
      <c r="G37" s="29">
        <v>-2.9</v>
      </c>
      <c r="H37" s="29">
        <v>0.6</v>
      </c>
      <c r="I37" s="29">
        <v>0.2</v>
      </c>
      <c r="J37" s="29"/>
      <c r="K37" s="29"/>
      <c r="L37" s="56">
        <f>I37*H37*G37</f>
        <v>-0.34799999999999998</v>
      </c>
      <c r="M37" s="53" t="s">
        <v>74</v>
      </c>
      <c r="N37" s="54"/>
      <c r="O37" s="54"/>
      <c r="P37" s="54"/>
    </row>
    <row r="38" spans="1:16">
      <c r="A38" s="53"/>
      <c r="B38" s="1"/>
      <c r="C38" s="12"/>
      <c r="D38" s="12"/>
      <c r="E38" s="53"/>
      <c r="F38" s="29"/>
      <c r="G38" s="29">
        <v>-0.4</v>
      </c>
      <c r="H38" s="56">
        <v>0.4</v>
      </c>
      <c r="I38" s="29">
        <v>0.5</v>
      </c>
      <c r="J38" s="58">
        <v>2</v>
      </c>
      <c r="K38" s="29"/>
      <c r="L38" s="56">
        <f>I38*H38*G38*J38</f>
        <v>-0.16000000000000003</v>
      </c>
      <c r="M38" s="53" t="s">
        <v>75</v>
      </c>
      <c r="N38" s="54"/>
      <c r="O38" s="54"/>
      <c r="P38" s="54"/>
    </row>
    <row r="39" spans="1:16" ht="13">
      <c r="A39" s="53"/>
      <c r="B39" s="1"/>
      <c r="C39" s="12"/>
      <c r="D39" s="12"/>
      <c r="E39" s="53"/>
      <c r="F39" s="29"/>
      <c r="G39" s="29"/>
      <c r="H39" s="56"/>
      <c r="I39" s="29"/>
      <c r="J39" s="58"/>
      <c r="K39" s="29" t="s">
        <v>66</v>
      </c>
      <c r="L39" s="52">
        <f>SUM(L36:L38)</f>
        <v>1.637</v>
      </c>
      <c r="M39" s="54"/>
      <c r="N39" s="54"/>
      <c r="O39" s="54"/>
      <c r="P39" s="54"/>
    </row>
    <row r="40" spans="1:16">
      <c r="A40" s="53"/>
      <c r="B40" s="1"/>
      <c r="C40" s="12"/>
      <c r="D40" s="12"/>
      <c r="E40" s="53"/>
      <c r="F40" s="29"/>
      <c r="G40" s="29"/>
      <c r="H40" s="56"/>
      <c r="I40" s="29"/>
      <c r="J40" s="58"/>
      <c r="K40" s="29"/>
      <c r="L40" s="56"/>
      <c r="M40" s="54"/>
      <c r="N40" s="54"/>
      <c r="O40" s="54"/>
      <c r="P40" s="54"/>
    </row>
    <row r="41" spans="1:16" ht="13">
      <c r="A41" s="48"/>
      <c r="B41" s="49"/>
      <c r="C41" s="43"/>
      <c r="D41" s="43"/>
      <c r="E41" s="42"/>
      <c r="F41" s="50"/>
      <c r="G41" s="50"/>
      <c r="H41" s="42"/>
      <c r="I41" s="50"/>
      <c r="J41" s="50"/>
      <c r="K41" s="50"/>
      <c r="L41" s="42"/>
      <c r="M41" s="47"/>
      <c r="N41" s="47"/>
      <c r="O41" s="47"/>
      <c r="P41" s="47"/>
    </row>
    <row r="42" spans="1:16" ht="13">
      <c r="A42" s="11"/>
      <c r="B42" s="1"/>
      <c r="C42" s="12"/>
      <c r="D42" s="12"/>
      <c r="E42" s="53"/>
      <c r="F42" s="29"/>
      <c r="G42" s="29"/>
      <c r="H42" s="53"/>
      <c r="I42" s="29"/>
      <c r="J42" s="29"/>
      <c r="K42" s="29"/>
      <c r="L42" s="53"/>
      <c r="M42" s="54"/>
      <c r="N42" s="54"/>
      <c r="O42" s="54"/>
      <c r="P42" s="54"/>
    </row>
    <row r="43" spans="1:16" ht="13">
      <c r="A43" s="11"/>
      <c r="B43" s="1"/>
      <c r="C43" s="12"/>
      <c r="D43" s="12"/>
      <c r="E43" s="53"/>
      <c r="F43" s="29"/>
      <c r="G43" s="29"/>
      <c r="H43" s="53"/>
      <c r="I43" s="29"/>
      <c r="J43" s="29"/>
      <c r="K43" s="29"/>
      <c r="L43" s="53"/>
      <c r="M43" s="54"/>
      <c r="N43" s="54"/>
      <c r="O43" s="54"/>
      <c r="P43" s="54"/>
    </row>
    <row r="44" spans="1:16" ht="13">
      <c r="A44" s="11"/>
      <c r="B44" s="1"/>
      <c r="C44" s="12"/>
      <c r="D44" s="12"/>
      <c r="E44" s="53"/>
      <c r="F44" s="29"/>
      <c r="G44" s="29"/>
      <c r="H44" s="53"/>
      <c r="I44" s="29"/>
      <c r="J44" s="29"/>
      <c r="K44" s="29"/>
      <c r="L44" s="53"/>
      <c r="M44" s="54"/>
      <c r="N44" s="54"/>
      <c r="O44" s="54"/>
      <c r="P44" s="54"/>
    </row>
    <row r="45" spans="1:16" ht="13">
      <c r="A45" s="11" t="s">
        <v>22</v>
      </c>
      <c r="B45" s="134" t="s">
        <v>76</v>
      </c>
      <c r="C45" s="134"/>
      <c r="D45" s="134"/>
      <c r="E45" s="53"/>
      <c r="F45" s="29"/>
      <c r="G45" s="29">
        <f>2.9+0.4</f>
        <v>3.3</v>
      </c>
      <c r="H45" s="29">
        <f>0.6+0.4</f>
        <v>1</v>
      </c>
      <c r="I45" s="29"/>
      <c r="J45" s="29"/>
      <c r="K45" s="29" t="s">
        <v>60</v>
      </c>
      <c r="L45" s="52">
        <f>G45*H45</f>
        <v>3.3</v>
      </c>
      <c r="M45" s="54"/>
      <c r="N45" s="54"/>
      <c r="O45" s="54"/>
      <c r="P45" s="54"/>
    </row>
    <row r="46" spans="1:16" ht="13">
      <c r="A46" s="53"/>
      <c r="B46" s="53"/>
      <c r="C46" s="11"/>
      <c r="D46" s="11"/>
      <c r="E46" s="53"/>
      <c r="F46" s="53"/>
      <c r="G46" s="53"/>
      <c r="H46" s="53"/>
      <c r="I46" s="53"/>
      <c r="J46" s="29"/>
      <c r="K46" s="54"/>
      <c r="L46" s="54"/>
      <c r="M46" s="54"/>
      <c r="N46" s="54"/>
      <c r="O46" s="54"/>
      <c r="P46" s="54"/>
    </row>
    <row r="47" spans="1:16">
      <c r="A47" s="53"/>
      <c r="B47" s="53"/>
      <c r="C47" s="53"/>
      <c r="D47" s="53"/>
      <c r="E47" s="53"/>
      <c r="F47" s="53"/>
      <c r="G47" s="53"/>
      <c r="H47" s="53"/>
      <c r="I47" s="53"/>
      <c r="J47" s="29"/>
      <c r="K47" s="54"/>
      <c r="L47" s="54"/>
      <c r="M47" s="54"/>
      <c r="N47" s="54"/>
      <c r="O47" s="54"/>
      <c r="P47" s="54"/>
    </row>
    <row r="48" spans="1:16" ht="13">
      <c r="A48" s="11"/>
      <c r="B48" s="133"/>
      <c r="C48" s="133"/>
      <c r="D48" s="133"/>
      <c r="E48" s="53"/>
      <c r="F48" s="53"/>
      <c r="G48" s="53"/>
      <c r="H48" s="56"/>
      <c r="I48" s="53"/>
      <c r="J48" s="29"/>
      <c r="K48" s="57"/>
      <c r="L48" s="53"/>
      <c r="M48" s="54"/>
      <c r="N48" s="54"/>
      <c r="O48" s="54"/>
      <c r="P48" s="54"/>
    </row>
    <row r="49" spans="1:16">
      <c r="A49" s="53"/>
      <c r="B49" s="53"/>
      <c r="C49" s="53"/>
      <c r="D49" s="53"/>
      <c r="E49" s="53"/>
      <c r="F49" s="53"/>
      <c r="G49" s="53"/>
      <c r="H49" s="53"/>
      <c r="I49" s="53"/>
      <c r="J49" s="29"/>
      <c r="K49" s="54"/>
      <c r="L49" s="53"/>
      <c r="M49" s="54"/>
      <c r="N49" s="54"/>
      <c r="O49" s="54"/>
      <c r="P49" s="54"/>
    </row>
    <row r="50" spans="1:16" ht="13">
      <c r="A50" s="11" t="s">
        <v>23</v>
      </c>
      <c r="B50" s="134" t="s">
        <v>77</v>
      </c>
      <c r="C50" s="134"/>
      <c r="D50" s="134"/>
      <c r="E50" s="53"/>
      <c r="F50" s="53"/>
      <c r="G50" s="29">
        <f>2.9+0.4</f>
        <v>3.3</v>
      </c>
      <c r="H50" s="29">
        <f>0.6+0.4</f>
        <v>1</v>
      </c>
      <c r="I50" s="29"/>
      <c r="J50" s="29"/>
      <c r="K50" s="29" t="s">
        <v>60</v>
      </c>
      <c r="L50" s="56">
        <f>G50*H50</f>
        <v>3.3</v>
      </c>
      <c r="M50" s="54"/>
      <c r="N50" s="54"/>
      <c r="O50" s="54"/>
      <c r="P50" s="54"/>
    </row>
    <row r="51" spans="1:16">
      <c r="A51" s="53"/>
      <c r="B51" s="53"/>
      <c r="C51" s="53"/>
      <c r="D51" s="53"/>
      <c r="E51" s="53"/>
      <c r="F51" s="53"/>
      <c r="G51" s="29">
        <v>-0.4</v>
      </c>
      <c r="H51" s="29">
        <v>0.4</v>
      </c>
      <c r="I51" s="29">
        <v>0.5</v>
      </c>
      <c r="J51" s="58">
        <v>2</v>
      </c>
      <c r="K51" s="29"/>
      <c r="L51" s="56">
        <f>G51*H51*J51</f>
        <v>-0.32000000000000006</v>
      </c>
      <c r="M51" s="53" t="s">
        <v>75</v>
      </c>
      <c r="N51" s="54"/>
      <c r="O51" s="54"/>
      <c r="P51" s="54"/>
    </row>
    <row r="52" spans="1:16" ht="13">
      <c r="A52" s="53"/>
      <c r="B52" s="53"/>
      <c r="C52" s="53"/>
      <c r="D52" s="53"/>
      <c r="E52" s="53"/>
      <c r="F52" s="53"/>
      <c r="G52" s="53"/>
      <c r="H52" s="53"/>
      <c r="I52" s="54"/>
      <c r="J52" s="57"/>
      <c r="K52" s="54"/>
      <c r="L52" s="52">
        <f>SUM(L50:L51)</f>
        <v>2.9799999999999995</v>
      </c>
      <c r="M52" s="54"/>
      <c r="N52" s="54"/>
      <c r="O52" s="54"/>
      <c r="P52" s="54"/>
    </row>
    <row r="53" spans="1:16" ht="13">
      <c r="A53" s="11"/>
      <c r="B53" s="53"/>
      <c r="C53" s="53"/>
      <c r="D53" s="53"/>
      <c r="E53" s="29"/>
      <c r="F53" s="29"/>
      <c r="G53" s="56"/>
      <c r="H53" s="53"/>
      <c r="I53" s="54"/>
      <c r="J53" s="29"/>
      <c r="K53" s="53"/>
      <c r="L53" s="54"/>
      <c r="M53" s="54"/>
      <c r="N53" s="54"/>
      <c r="O53" s="54"/>
      <c r="P53" s="54"/>
    </row>
    <row r="54" spans="1:16">
      <c r="A54" s="53"/>
      <c r="B54" s="53"/>
      <c r="C54" s="53"/>
      <c r="D54" s="53"/>
      <c r="E54" s="53"/>
      <c r="F54" s="53"/>
      <c r="G54" s="53"/>
      <c r="H54" s="53"/>
      <c r="I54" s="54"/>
      <c r="J54" s="57"/>
      <c r="K54" s="54"/>
      <c r="L54" s="54"/>
      <c r="M54" s="54"/>
      <c r="N54" s="54"/>
      <c r="O54" s="54"/>
      <c r="P54" s="54"/>
    </row>
    <row r="55" spans="1:16">
      <c r="A55" s="53"/>
      <c r="B55" s="53"/>
      <c r="C55" s="53"/>
      <c r="D55" s="53"/>
      <c r="E55" s="53"/>
      <c r="F55" s="53"/>
      <c r="G55" s="53"/>
      <c r="H55" s="53"/>
      <c r="I55" s="54"/>
      <c r="J55" s="57"/>
      <c r="K55" s="54"/>
      <c r="L55" s="54"/>
      <c r="M55" s="54"/>
      <c r="N55" s="54"/>
      <c r="O55" s="54"/>
      <c r="P55" s="54"/>
    </row>
    <row r="56" spans="1:16" ht="13">
      <c r="A56" s="11" t="s">
        <v>24</v>
      </c>
      <c r="B56" s="1" t="s">
        <v>78</v>
      </c>
      <c r="C56" s="12"/>
      <c r="D56" s="12"/>
      <c r="E56" s="53"/>
      <c r="F56" s="59" t="s">
        <v>79</v>
      </c>
      <c r="G56" s="56">
        <v>6.82</v>
      </c>
      <c r="H56" s="53"/>
      <c r="I56" s="29">
        <v>5.18</v>
      </c>
      <c r="J56" s="29"/>
      <c r="K56" s="54"/>
      <c r="L56" s="29">
        <f>I56*G56</f>
        <v>35.327599999999997</v>
      </c>
      <c r="M56" s="54"/>
      <c r="N56" s="54"/>
      <c r="O56" s="54"/>
      <c r="P56" s="54"/>
    </row>
    <row r="57" spans="1:16">
      <c r="B57" s="53"/>
      <c r="C57" s="53"/>
      <c r="D57" s="53"/>
      <c r="E57" s="53"/>
      <c r="F57" s="53" t="s">
        <v>80</v>
      </c>
      <c r="G57" s="56">
        <v>5.84</v>
      </c>
      <c r="H57" s="53"/>
      <c r="I57" s="29">
        <v>5.18</v>
      </c>
      <c r="J57" s="57"/>
      <c r="K57" s="54"/>
      <c r="L57" s="29">
        <f t="shared" ref="L57:L58" si="0">I57*G57</f>
        <v>30.251199999999997</v>
      </c>
      <c r="M57" s="54"/>
      <c r="N57" s="54"/>
      <c r="O57" s="54"/>
      <c r="P57" s="54"/>
    </row>
    <row r="58" spans="1:16">
      <c r="B58" s="53"/>
      <c r="C58" s="53"/>
      <c r="D58" s="53"/>
      <c r="E58" s="53"/>
      <c r="F58" s="53" t="s">
        <v>81</v>
      </c>
      <c r="G58" s="56">
        <v>5.77</v>
      </c>
      <c r="H58" s="53"/>
      <c r="I58" s="29">
        <v>5.18</v>
      </c>
      <c r="J58" s="57"/>
      <c r="K58" s="54"/>
      <c r="L58" s="29">
        <f t="shared" si="0"/>
        <v>29.888599999999997</v>
      </c>
      <c r="M58" s="54"/>
      <c r="N58" s="54"/>
      <c r="O58" s="54"/>
      <c r="P58" s="54"/>
    </row>
    <row r="59" spans="1:16">
      <c r="A59" s="53"/>
      <c r="B59" s="53"/>
      <c r="C59" s="53"/>
      <c r="D59" s="53"/>
      <c r="E59" s="53"/>
      <c r="F59" s="53" t="s">
        <v>82</v>
      </c>
      <c r="G59" s="56">
        <v>7.23</v>
      </c>
      <c r="H59" s="53"/>
      <c r="I59" s="29">
        <v>5.18</v>
      </c>
      <c r="J59" s="54"/>
      <c r="L59" s="29">
        <f>I59*G59</f>
        <v>37.4514</v>
      </c>
      <c r="M59" s="54"/>
      <c r="N59" s="54"/>
      <c r="O59" s="54"/>
      <c r="P59" s="54"/>
    </row>
    <row r="60" spans="1:16" ht="13">
      <c r="A60" s="53"/>
      <c r="B60" s="53"/>
      <c r="C60" s="53"/>
      <c r="D60" s="53"/>
      <c r="E60" s="53"/>
      <c r="F60" s="53"/>
      <c r="G60" s="56"/>
      <c r="H60" s="53"/>
      <c r="I60" s="29"/>
      <c r="J60" s="54"/>
      <c r="K60" s="29" t="s">
        <v>60</v>
      </c>
      <c r="L60" s="52">
        <f>SUM(L56:L59)</f>
        <v>132.9188</v>
      </c>
      <c r="M60" s="54"/>
      <c r="N60" s="54"/>
      <c r="O60" s="54"/>
      <c r="P60" s="54"/>
    </row>
    <row r="61" spans="1:16" ht="13">
      <c r="A61" s="11"/>
      <c r="B61" s="1"/>
      <c r="C61" s="11"/>
      <c r="D61" s="53"/>
      <c r="E61" s="53"/>
      <c r="F61" s="53"/>
      <c r="G61" s="56"/>
      <c r="H61" s="53"/>
      <c r="I61" s="54"/>
      <c r="J61" s="58"/>
      <c r="K61" s="53"/>
      <c r="L61" s="54"/>
      <c r="M61" s="54"/>
      <c r="N61" s="54"/>
      <c r="O61" s="54"/>
      <c r="P61" s="54"/>
    </row>
    <row r="62" spans="1:16" ht="13">
      <c r="A62" s="11" t="s">
        <v>25</v>
      </c>
      <c r="B62" s="1" t="s">
        <v>83</v>
      </c>
      <c r="C62" s="11"/>
      <c r="D62" s="53"/>
      <c r="E62" s="53"/>
      <c r="F62" s="53"/>
      <c r="G62" s="56"/>
      <c r="H62" s="53"/>
      <c r="I62" s="54"/>
      <c r="J62" s="58">
        <v>1</v>
      </c>
      <c r="K62" s="29" t="s">
        <v>7</v>
      </c>
      <c r="L62" s="52">
        <f>J62</f>
        <v>1</v>
      </c>
      <c r="M62" s="54"/>
      <c r="N62" s="54"/>
      <c r="O62" s="54"/>
      <c r="P62" s="54"/>
    </row>
    <row r="63" spans="1:16">
      <c r="B63" s="60"/>
      <c r="C63" s="53"/>
      <c r="D63" s="53"/>
      <c r="E63" s="53"/>
      <c r="F63" s="53"/>
      <c r="G63" s="56"/>
      <c r="H63" s="53"/>
      <c r="I63" s="54"/>
      <c r="J63" s="29"/>
      <c r="K63" s="53"/>
      <c r="L63" s="54"/>
      <c r="M63" s="54"/>
      <c r="N63" s="54"/>
      <c r="O63" s="54"/>
      <c r="P63" s="54"/>
    </row>
    <row r="64" spans="1:16" ht="13">
      <c r="A64" s="11" t="s">
        <v>26</v>
      </c>
      <c r="B64" s="53" t="s">
        <v>84</v>
      </c>
      <c r="C64" s="53"/>
      <c r="D64" s="53"/>
      <c r="E64" s="53"/>
      <c r="G64" s="29">
        <v>6.82</v>
      </c>
      <c r="H64" s="29">
        <v>5.88</v>
      </c>
      <c r="I64" s="54"/>
      <c r="J64" s="54"/>
      <c r="K64" s="29" t="s">
        <v>60</v>
      </c>
      <c r="L64" s="52">
        <f>H64*G64</f>
        <v>40.101599999999998</v>
      </c>
      <c r="M64" s="54"/>
      <c r="N64" s="54"/>
      <c r="O64" s="54"/>
      <c r="P64" s="54"/>
    </row>
    <row r="65" spans="1:16">
      <c r="B65" s="53"/>
      <c r="C65" s="53"/>
      <c r="D65" s="53"/>
      <c r="E65" s="53"/>
      <c r="G65" s="29"/>
      <c r="H65" s="29"/>
      <c r="I65" s="54"/>
      <c r="J65" s="54"/>
      <c r="K65" s="29"/>
      <c r="L65" s="54"/>
      <c r="M65" s="54"/>
      <c r="N65" s="54"/>
      <c r="O65" s="54"/>
      <c r="P65" s="54"/>
    </row>
    <row r="66" spans="1:16" ht="13">
      <c r="A66" s="11" t="s">
        <v>85</v>
      </c>
      <c r="B66" s="53" t="s">
        <v>86</v>
      </c>
      <c r="C66" s="53"/>
      <c r="D66" s="53"/>
      <c r="E66" s="53"/>
      <c r="F66" s="53"/>
      <c r="G66" s="56"/>
      <c r="H66" s="29">
        <v>1.2</v>
      </c>
      <c r="I66" s="57"/>
      <c r="J66" s="29"/>
      <c r="K66" s="29" t="s">
        <v>69</v>
      </c>
      <c r="L66" s="52">
        <f>H66</f>
        <v>1.2</v>
      </c>
      <c r="M66" s="54"/>
      <c r="N66" s="54"/>
      <c r="O66" s="54"/>
      <c r="P66" s="54"/>
    </row>
    <row r="67" spans="1:16" ht="13">
      <c r="A67" s="11"/>
      <c r="B67" s="53"/>
      <c r="C67" s="53"/>
      <c r="D67" s="53"/>
      <c r="E67" s="53"/>
      <c r="F67" s="53"/>
      <c r="G67" s="56"/>
      <c r="H67" s="53"/>
      <c r="I67" s="57"/>
      <c r="J67" s="29"/>
      <c r="K67" s="53"/>
      <c r="L67" s="54"/>
      <c r="M67" s="54"/>
      <c r="N67" s="54"/>
      <c r="O67" s="54"/>
      <c r="P67" s="54"/>
    </row>
    <row r="68" spans="1:16" ht="13">
      <c r="A68" s="48"/>
      <c r="B68" s="49"/>
      <c r="C68" s="43"/>
      <c r="D68" s="43"/>
      <c r="E68" s="42"/>
      <c r="F68" s="50"/>
      <c r="G68" s="50"/>
      <c r="H68" s="42"/>
      <c r="I68" s="50"/>
      <c r="J68" s="50"/>
      <c r="K68" s="50"/>
      <c r="L68" s="42"/>
      <c r="M68" s="47"/>
      <c r="N68" s="47"/>
      <c r="O68" s="47"/>
      <c r="P68" s="47"/>
    </row>
    <row r="69" spans="1:16">
      <c r="I69" s="22"/>
    </row>
    <row r="70" spans="1:16" ht="13">
      <c r="A70" s="53"/>
      <c r="B70" s="53"/>
      <c r="C70" s="53"/>
      <c r="D70" s="53"/>
      <c r="E70" s="27"/>
      <c r="F70" s="27"/>
      <c r="G70" s="27"/>
      <c r="H70" s="27"/>
      <c r="I70" s="27"/>
      <c r="J70" s="27"/>
      <c r="K70" s="55"/>
      <c r="L70" s="54"/>
      <c r="M70" s="54"/>
      <c r="N70" s="54"/>
      <c r="O70" s="54"/>
      <c r="P70" s="54"/>
    </row>
    <row r="71" spans="1:16" ht="14">
      <c r="A71" s="12" t="s">
        <v>29</v>
      </c>
      <c r="B71" s="1" t="s">
        <v>87</v>
      </c>
      <c r="C71" s="1"/>
      <c r="D71" s="1"/>
      <c r="E71" s="61"/>
      <c r="F71" s="61"/>
      <c r="G71" s="29">
        <v>0.3</v>
      </c>
      <c r="H71" s="29">
        <v>0.3</v>
      </c>
      <c r="I71" s="62" t="s">
        <v>88</v>
      </c>
      <c r="J71" s="63">
        <v>2</v>
      </c>
      <c r="K71" s="29" t="s">
        <v>89</v>
      </c>
      <c r="L71" s="52">
        <f>J71*9.5</f>
        <v>19</v>
      </c>
      <c r="M71" s="54"/>
      <c r="N71" s="54"/>
      <c r="O71" s="54"/>
      <c r="P71" s="54"/>
    </row>
    <row r="72" spans="1:16" ht="14">
      <c r="A72" s="53"/>
      <c r="B72" s="53"/>
      <c r="C72" s="53"/>
      <c r="D72" s="53"/>
      <c r="E72" s="64"/>
      <c r="F72" s="53"/>
      <c r="G72" s="20"/>
      <c r="H72" s="61"/>
      <c r="I72" s="62"/>
      <c r="J72" s="63"/>
      <c r="K72" s="29"/>
      <c r="L72" s="54"/>
      <c r="M72" s="54"/>
      <c r="N72" s="54"/>
      <c r="O72" s="54"/>
      <c r="P72" s="54"/>
    </row>
    <row r="73" spans="1:16" ht="13">
      <c r="A73" s="53"/>
      <c r="B73" s="53"/>
      <c r="C73" s="1"/>
      <c r="D73" s="1"/>
      <c r="E73" s="53"/>
      <c r="F73" s="53"/>
      <c r="G73" s="53"/>
      <c r="H73" s="53"/>
      <c r="I73" s="26"/>
      <c r="J73" s="65"/>
      <c r="K73" s="29"/>
      <c r="L73" s="54"/>
      <c r="M73" s="54"/>
      <c r="N73" s="54"/>
      <c r="O73" s="54"/>
      <c r="P73" s="54"/>
    </row>
    <row r="74" spans="1:16" ht="14">
      <c r="A74" s="12" t="s">
        <v>30</v>
      </c>
      <c r="B74" s="53" t="s">
        <v>90</v>
      </c>
      <c r="C74" s="1"/>
      <c r="D74" s="1"/>
      <c r="E74" s="53"/>
      <c r="F74" s="53"/>
      <c r="G74" s="29">
        <v>0.3</v>
      </c>
      <c r="H74" s="29">
        <v>0.3</v>
      </c>
      <c r="I74" s="62">
        <v>0.05</v>
      </c>
      <c r="J74" s="63">
        <v>2</v>
      </c>
      <c r="K74" s="29" t="s">
        <v>66</v>
      </c>
      <c r="L74" s="52">
        <f>G74*H74*I74*J74</f>
        <v>8.9999999999999993E-3</v>
      </c>
      <c r="M74" s="54"/>
      <c r="N74" s="54"/>
      <c r="O74" s="54"/>
      <c r="P74" s="54"/>
    </row>
    <row r="75" spans="1:16">
      <c r="A75" s="53"/>
      <c r="B75" s="53"/>
      <c r="C75" s="1"/>
      <c r="D75" s="1"/>
      <c r="E75" s="53"/>
      <c r="F75" s="53"/>
      <c r="G75" s="53"/>
      <c r="H75" s="53"/>
      <c r="I75" s="66"/>
      <c r="J75" s="54"/>
      <c r="K75" s="29"/>
      <c r="L75" s="53"/>
      <c r="M75" s="54"/>
      <c r="N75" s="54"/>
      <c r="O75" s="54"/>
      <c r="P75" s="54"/>
    </row>
    <row r="76" spans="1:16" ht="13">
      <c r="A76" s="53"/>
      <c r="B76" s="133"/>
      <c r="C76" s="133"/>
      <c r="D76" s="133"/>
      <c r="E76" s="56"/>
      <c r="F76" s="56"/>
      <c r="G76" s="56"/>
      <c r="H76" s="56"/>
      <c r="I76" s="54"/>
      <c r="J76" s="29"/>
      <c r="K76" s="29"/>
      <c r="L76" s="53"/>
      <c r="M76" s="54"/>
      <c r="N76" s="54"/>
      <c r="O76" s="54"/>
      <c r="P76" s="54"/>
    </row>
    <row r="77" spans="1:16">
      <c r="A77" s="12" t="s">
        <v>31</v>
      </c>
      <c r="B77" s="53" t="s">
        <v>91</v>
      </c>
      <c r="C77" s="1"/>
      <c r="D77" s="1"/>
      <c r="E77" s="53"/>
      <c r="F77" s="53"/>
      <c r="G77" s="53"/>
      <c r="H77" s="53"/>
      <c r="I77" s="54"/>
      <c r="J77" s="54"/>
      <c r="K77" s="29"/>
      <c r="L77" s="53"/>
      <c r="M77" s="54"/>
      <c r="N77" s="54"/>
      <c r="O77" s="54"/>
      <c r="P77" s="54"/>
    </row>
    <row r="78" spans="1:16">
      <c r="A78" s="53"/>
      <c r="B78" s="53"/>
      <c r="C78" s="1"/>
      <c r="D78" s="1"/>
      <c r="E78" s="53"/>
      <c r="F78" s="53"/>
      <c r="G78" s="53"/>
      <c r="H78" s="53"/>
      <c r="I78" s="54"/>
      <c r="J78" s="53"/>
      <c r="K78" s="29"/>
      <c r="L78" s="53"/>
      <c r="M78" s="54"/>
      <c r="N78" s="54"/>
      <c r="O78" s="54"/>
      <c r="P78" s="54"/>
    </row>
    <row r="79" spans="1:16" ht="14">
      <c r="A79" s="11" t="s">
        <v>32</v>
      </c>
      <c r="B79" s="133" t="s">
        <v>92</v>
      </c>
      <c r="C79" s="133"/>
      <c r="D79" s="133"/>
      <c r="E79" s="53"/>
      <c r="F79" s="53"/>
      <c r="G79" s="53"/>
      <c r="H79" s="53"/>
      <c r="I79" s="62">
        <v>3.97</v>
      </c>
      <c r="J79" s="58">
        <v>2</v>
      </c>
      <c r="K79" s="29" t="s">
        <v>89</v>
      </c>
      <c r="L79" s="52">
        <f>J79*I79*28.26</f>
        <v>224.38440000000003</v>
      </c>
      <c r="M79" s="56" t="s">
        <v>93</v>
      </c>
      <c r="N79" s="54"/>
      <c r="O79" s="54"/>
      <c r="P79" s="54"/>
    </row>
    <row r="80" spans="1:16" ht="13">
      <c r="A80" s="11"/>
      <c r="B80" s="67"/>
      <c r="C80" s="68"/>
      <c r="D80" s="68"/>
      <c r="E80" s="53"/>
      <c r="F80" s="53"/>
      <c r="G80" s="53"/>
      <c r="H80" s="53"/>
      <c r="I80" s="66"/>
      <c r="J80" s="54"/>
      <c r="K80" s="29"/>
      <c r="L80" s="53"/>
      <c r="M80" s="53"/>
      <c r="N80" s="54"/>
      <c r="O80" s="54"/>
      <c r="P80" s="54"/>
    </row>
    <row r="81" spans="1:17" ht="13">
      <c r="A81" s="11" t="s">
        <v>33</v>
      </c>
      <c r="B81" s="133" t="s">
        <v>94</v>
      </c>
      <c r="C81" s="133"/>
      <c r="D81" s="133"/>
      <c r="E81" s="53"/>
      <c r="F81" s="53"/>
      <c r="G81" s="29">
        <v>6.8</v>
      </c>
      <c r="H81" s="53"/>
      <c r="I81" s="66"/>
      <c r="J81" s="58">
        <v>1</v>
      </c>
      <c r="K81" s="29" t="s">
        <v>89</v>
      </c>
      <c r="L81" s="52">
        <f>G81*33.32</f>
        <v>226.57599999999999</v>
      </c>
      <c r="M81" s="53" t="s">
        <v>95</v>
      </c>
      <c r="N81" s="54"/>
      <c r="O81" s="54"/>
      <c r="P81" s="54"/>
    </row>
    <row r="82" spans="1:17" ht="13">
      <c r="A82" s="11"/>
      <c r="B82" s="67"/>
      <c r="C82" s="67"/>
      <c r="D82" s="67"/>
      <c r="E82" s="53"/>
      <c r="F82" s="53"/>
      <c r="G82" s="29"/>
      <c r="H82" s="53"/>
      <c r="I82" s="66"/>
      <c r="J82" s="54"/>
      <c r="K82" s="29"/>
      <c r="L82" s="53"/>
      <c r="M82" s="54"/>
      <c r="N82" s="54"/>
      <c r="O82" s="54"/>
      <c r="P82" s="54"/>
    </row>
    <row r="83" spans="1:17" ht="14">
      <c r="A83" s="11" t="s">
        <v>34</v>
      </c>
      <c r="B83" s="133" t="s">
        <v>96</v>
      </c>
      <c r="C83" s="133"/>
      <c r="D83" s="133"/>
      <c r="E83" s="53"/>
      <c r="F83" s="53"/>
      <c r="G83" s="29">
        <v>4.0599999999999996</v>
      </c>
      <c r="H83" s="62">
        <v>0.15</v>
      </c>
      <c r="I83" s="62">
        <v>0.4</v>
      </c>
      <c r="J83" s="58">
        <f>4*2</f>
        <v>8</v>
      </c>
      <c r="K83" s="29" t="s">
        <v>89</v>
      </c>
      <c r="L83" s="52">
        <f>G83*((0.15+0.4)/2)*J83*76.59</f>
        <v>684.10188000000005</v>
      </c>
      <c r="M83" s="53" t="s">
        <v>97</v>
      </c>
      <c r="N83" s="54"/>
      <c r="O83" s="54"/>
      <c r="P83" s="54"/>
      <c r="Q83" s="15"/>
    </row>
    <row r="84" spans="1:17" ht="13">
      <c r="A84" s="11"/>
      <c r="B84" s="55"/>
      <c r="C84" s="55"/>
      <c r="D84" s="55"/>
      <c r="E84" s="53"/>
      <c r="F84" s="53"/>
      <c r="G84" s="53"/>
      <c r="H84" s="53"/>
      <c r="I84" s="66"/>
      <c r="J84" s="54"/>
      <c r="K84" s="27"/>
      <c r="L84" s="53"/>
      <c r="M84" s="54"/>
      <c r="N84" s="54"/>
      <c r="O84" s="54"/>
      <c r="P84" s="54"/>
    </row>
    <row r="85" spans="1:17" ht="14">
      <c r="A85" s="11" t="s">
        <v>35</v>
      </c>
      <c r="B85" s="133" t="s">
        <v>98</v>
      </c>
      <c r="C85" s="133"/>
      <c r="D85" s="133"/>
      <c r="E85" s="53"/>
      <c r="F85" s="53"/>
      <c r="G85" s="29">
        <v>0.1</v>
      </c>
      <c r="H85" s="29">
        <v>0.25</v>
      </c>
      <c r="I85" s="66"/>
      <c r="J85" s="58">
        <v>4</v>
      </c>
      <c r="K85" s="27"/>
      <c r="L85" s="62">
        <f>J85*H85*G85*76.59</f>
        <v>7.6590000000000007</v>
      </c>
      <c r="M85" s="53" t="s">
        <v>97</v>
      </c>
      <c r="N85" s="54"/>
      <c r="O85" s="54"/>
      <c r="P85" s="54"/>
    </row>
    <row r="86" spans="1:17" ht="14">
      <c r="A86" s="11"/>
      <c r="B86" s="133"/>
      <c r="C86" s="133"/>
      <c r="D86" s="133"/>
      <c r="E86" s="53"/>
      <c r="F86" s="53"/>
      <c r="G86" s="29">
        <v>0.2</v>
      </c>
      <c r="H86" s="29">
        <f>(0.287+0.309)/2</f>
        <v>0.29799999999999999</v>
      </c>
      <c r="I86" s="54"/>
      <c r="J86" s="58">
        <v>8</v>
      </c>
      <c r="K86" s="53"/>
      <c r="L86" s="62">
        <f>J86*H86*G86*76.59</f>
        <v>36.518112000000002</v>
      </c>
      <c r="M86" s="53" t="s">
        <v>97</v>
      </c>
      <c r="N86" s="54"/>
      <c r="O86" s="56" t="s">
        <v>99</v>
      </c>
      <c r="P86" s="54"/>
    </row>
    <row r="87" spans="1:17" ht="13">
      <c r="A87" s="11"/>
      <c r="B87" s="55"/>
      <c r="C87" s="55"/>
      <c r="D87" s="55"/>
      <c r="E87" s="53"/>
      <c r="F87" s="53"/>
      <c r="G87" s="29"/>
      <c r="H87" s="29"/>
      <c r="I87" s="54"/>
      <c r="J87" s="58"/>
      <c r="K87" s="53"/>
      <c r="L87" s="52">
        <f>SUM(L85:L86)</f>
        <v>44.177112000000001</v>
      </c>
      <c r="M87" s="53"/>
      <c r="N87" s="54"/>
      <c r="O87" s="56"/>
      <c r="P87" s="54"/>
    </row>
    <row r="88" spans="1:17" ht="13">
      <c r="A88" s="11"/>
      <c r="B88" s="55"/>
      <c r="C88" s="55"/>
      <c r="D88" s="55"/>
      <c r="E88" s="53"/>
      <c r="F88" s="53"/>
      <c r="G88" s="29"/>
      <c r="H88" s="29"/>
      <c r="I88" s="54"/>
      <c r="J88" s="58"/>
      <c r="K88" s="53"/>
      <c r="L88" s="53"/>
      <c r="M88" s="53"/>
      <c r="N88" s="54"/>
      <c r="O88" s="56"/>
      <c r="P88" s="54"/>
    </row>
    <row r="89" spans="1:17" ht="13">
      <c r="A89" s="11" t="s">
        <v>36</v>
      </c>
      <c r="B89" s="133" t="s">
        <v>100</v>
      </c>
      <c r="C89" s="133"/>
      <c r="D89" s="133"/>
      <c r="E89" s="53"/>
      <c r="F89" s="53"/>
      <c r="G89" s="29">
        <v>0.15</v>
      </c>
      <c r="H89" s="29">
        <v>0.3</v>
      </c>
      <c r="I89" s="54"/>
      <c r="J89" s="58">
        <v>4</v>
      </c>
      <c r="K89" s="29" t="s">
        <v>89</v>
      </c>
      <c r="L89" s="52">
        <f>J89*H89*G89*76.59</f>
        <v>13.786200000000001</v>
      </c>
      <c r="M89" s="53" t="s">
        <v>97</v>
      </c>
      <c r="N89" s="54"/>
      <c r="O89" s="54"/>
      <c r="P89" s="54"/>
    </row>
    <row r="90" spans="1:17" ht="13">
      <c r="A90" s="11"/>
      <c r="B90" s="53"/>
      <c r="C90" s="53"/>
      <c r="D90" s="53"/>
      <c r="E90" s="27"/>
      <c r="F90" s="27"/>
      <c r="G90" s="27"/>
      <c r="H90" s="27"/>
      <c r="I90" s="27"/>
      <c r="J90" s="27"/>
      <c r="K90" s="55"/>
      <c r="L90" s="54"/>
      <c r="M90" s="54"/>
      <c r="N90" s="54"/>
      <c r="O90" s="54"/>
      <c r="P90" s="54"/>
    </row>
    <row r="91" spans="1:17" ht="14">
      <c r="A91" s="11" t="s">
        <v>37</v>
      </c>
      <c r="B91" s="133" t="s">
        <v>101</v>
      </c>
      <c r="C91" s="133"/>
      <c r="D91" s="133"/>
      <c r="E91" s="61"/>
      <c r="F91" s="53"/>
      <c r="G91" s="29">
        <v>0.1</v>
      </c>
      <c r="H91" s="29">
        <v>0.1</v>
      </c>
      <c r="I91" s="62"/>
      <c r="J91" s="29">
        <v>12</v>
      </c>
      <c r="K91" s="29" t="s">
        <v>89</v>
      </c>
      <c r="L91" s="52">
        <f>J91*0.8</f>
        <v>9.6000000000000014</v>
      </c>
      <c r="M91" s="53" t="s">
        <v>102</v>
      </c>
      <c r="N91" s="54"/>
      <c r="O91" s="54"/>
      <c r="P91" s="54"/>
    </row>
    <row r="92" spans="1:17" ht="14">
      <c r="A92" s="11"/>
      <c r="B92" s="53"/>
      <c r="C92" s="53"/>
      <c r="D92" s="53"/>
      <c r="E92" s="20"/>
      <c r="F92" s="61"/>
      <c r="G92" s="29"/>
      <c r="H92" s="29"/>
      <c r="I92" s="29"/>
      <c r="J92" s="29"/>
      <c r="K92" s="53"/>
      <c r="L92" s="54"/>
      <c r="M92" s="54"/>
      <c r="N92" s="54"/>
      <c r="O92" s="54"/>
      <c r="P92" s="54"/>
    </row>
    <row r="93" spans="1:17" ht="14">
      <c r="A93" s="11" t="s">
        <v>38</v>
      </c>
      <c r="B93" s="133" t="s">
        <v>103</v>
      </c>
      <c r="C93" s="133"/>
      <c r="D93" s="133"/>
      <c r="E93" s="69"/>
      <c r="F93" s="70"/>
      <c r="G93" s="29">
        <v>2.14</v>
      </c>
      <c r="H93" s="29"/>
      <c r="I93" s="29"/>
      <c r="J93" s="29">
        <v>120</v>
      </c>
      <c r="K93" s="29" t="s">
        <v>89</v>
      </c>
      <c r="L93" s="52">
        <f>G93*J93*1.27</f>
        <v>326.13600000000002</v>
      </c>
      <c r="M93" s="53" t="s">
        <v>104</v>
      </c>
      <c r="N93" s="54"/>
      <c r="O93" s="54"/>
      <c r="P93" s="54"/>
    </row>
    <row r="94" spans="1:17" ht="14">
      <c r="A94" s="11"/>
      <c r="B94" s="53"/>
      <c r="C94" s="61"/>
      <c r="D94" s="61"/>
      <c r="E94" s="53"/>
      <c r="F94" s="53"/>
      <c r="G94" s="29"/>
      <c r="H94" s="29"/>
      <c r="I94" s="29"/>
      <c r="J94" s="29"/>
      <c r="K94" s="53"/>
      <c r="L94" s="54"/>
      <c r="M94" s="54"/>
      <c r="N94" s="54"/>
      <c r="O94" s="54"/>
      <c r="P94" s="54"/>
    </row>
    <row r="95" spans="1:17" ht="13">
      <c r="A95" s="11" t="s">
        <v>39</v>
      </c>
      <c r="B95" s="133" t="s">
        <v>105</v>
      </c>
      <c r="C95" s="133"/>
      <c r="D95" s="133"/>
      <c r="E95" s="53"/>
      <c r="F95" s="53"/>
      <c r="G95" s="29">
        <f>2.5+2.2+2.45</f>
        <v>7.15</v>
      </c>
      <c r="H95" s="29"/>
      <c r="I95" s="29">
        <f xml:space="preserve"> 0.145+0.229</f>
        <v>0.374</v>
      </c>
      <c r="J95" s="29"/>
      <c r="K95" s="29" t="s">
        <v>89</v>
      </c>
      <c r="L95" s="52">
        <f>I95*G95*76.59</f>
        <v>204.80931900000002</v>
      </c>
      <c r="M95" s="53" t="s">
        <v>97</v>
      </c>
      <c r="N95" s="54"/>
      <c r="O95" s="54"/>
      <c r="P95" s="54"/>
    </row>
    <row r="96" spans="1:17" ht="14">
      <c r="A96" s="11"/>
      <c r="B96" s="53"/>
      <c r="C96" s="61"/>
      <c r="D96" s="61"/>
      <c r="E96" s="53"/>
      <c r="F96" s="53"/>
      <c r="G96" s="53"/>
      <c r="H96" s="53"/>
      <c r="I96" s="28"/>
      <c r="J96" s="57"/>
      <c r="K96" s="53"/>
      <c r="L96" s="54"/>
      <c r="M96" s="54"/>
      <c r="N96" s="54"/>
      <c r="O96" s="54"/>
      <c r="P96" s="54"/>
    </row>
    <row r="97" spans="1:16" ht="14">
      <c r="A97" s="11"/>
      <c r="B97" s="53"/>
      <c r="C97" s="61"/>
      <c r="D97" s="61"/>
      <c r="E97" s="61"/>
      <c r="F97" s="61"/>
      <c r="G97" s="53"/>
      <c r="H97" s="53"/>
      <c r="I97" s="54"/>
      <c r="J97" s="29"/>
      <c r="K97" s="53"/>
      <c r="L97" s="54"/>
      <c r="M97" s="54"/>
      <c r="N97" s="71"/>
      <c r="O97" s="54"/>
      <c r="P97" s="54"/>
    </row>
    <row r="98" spans="1:16" ht="13">
      <c r="A98" s="48"/>
      <c r="B98" s="49"/>
      <c r="C98" s="43"/>
      <c r="D98" s="43"/>
      <c r="E98" s="42"/>
      <c r="F98" s="50"/>
      <c r="G98" s="50"/>
      <c r="H98" s="42"/>
      <c r="I98" s="50"/>
      <c r="J98" s="50"/>
      <c r="K98" s="50"/>
      <c r="L98" s="42"/>
      <c r="M98" s="47"/>
      <c r="N98" s="47"/>
      <c r="O98" s="47"/>
      <c r="P98" s="47"/>
    </row>
    <row r="100" spans="1:16">
      <c r="A100" s="53"/>
      <c r="B100" s="53"/>
      <c r="C100" s="53"/>
      <c r="D100" s="53"/>
      <c r="E100" s="53"/>
      <c r="F100" s="53"/>
      <c r="G100" s="53"/>
      <c r="H100" s="53"/>
      <c r="I100" s="54"/>
      <c r="J100" s="54"/>
      <c r="K100" s="54"/>
      <c r="L100" s="54"/>
      <c r="M100" s="54"/>
      <c r="N100" s="54"/>
      <c r="O100" s="54"/>
      <c r="P100" s="54"/>
    </row>
    <row r="101" spans="1:16">
      <c r="A101" s="12" t="s">
        <v>42</v>
      </c>
      <c r="B101" s="53" t="s">
        <v>106</v>
      </c>
      <c r="C101" s="53"/>
      <c r="D101" s="53"/>
      <c r="E101" s="53"/>
      <c r="F101" s="53"/>
      <c r="G101" s="29">
        <f>2.5+2.2+2.45</f>
        <v>7.15</v>
      </c>
      <c r="H101" s="29">
        <f>4.5</f>
        <v>4.5</v>
      </c>
      <c r="I101" s="54"/>
      <c r="J101" s="54"/>
      <c r="K101" s="54"/>
      <c r="L101" s="29">
        <f>H101*G101</f>
        <v>32.175000000000004</v>
      </c>
      <c r="M101" s="54"/>
      <c r="N101" s="54"/>
      <c r="O101" s="54"/>
      <c r="P101" s="54"/>
    </row>
    <row r="102" spans="1:16">
      <c r="A102" s="53"/>
      <c r="B102" s="53"/>
      <c r="C102" s="53"/>
      <c r="D102" s="53"/>
      <c r="E102" s="53"/>
      <c r="F102" s="53"/>
      <c r="G102" s="29">
        <v>-0.44</v>
      </c>
      <c r="H102" s="29">
        <v>4.53</v>
      </c>
      <c r="I102" s="54"/>
      <c r="J102" s="54"/>
      <c r="K102" s="54"/>
      <c r="L102" s="29">
        <f>H102*G102</f>
        <v>-1.9932000000000001</v>
      </c>
      <c r="M102" s="54"/>
      <c r="N102" s="54"/>
      <c r="O102" s="54"/>
      <c r="P102" s="54"/>
    </row>
    <row r="103" spans="1:16" ht="13">
      <c r="A103" s="53"/>
      <c r="B103" s="53"/>
      <c r="C103" s="53"/>
      <c r="D103" s="53"/>
      <c r="E103" s="53"/>
      <c r="F103" s="53"/>
      <c r="G103" s="53"/>
      <c r="H103" s="53"/>
      <c r="I103" s="54"/>
      <c r="J103" s="54"/>
      <c r="K103" s="29" t="s">
        <v>60</v>
      </c>
      <c r="L103" s="52">
        <f>SUM(L101:L102)</f>
        <v>30.181800000000003</v>
      </c>
      <c r="M103" s="54"/>
      <c r="N103" s="54"/>
      <c r="O103" s="54"/>
      <c r="P103" s="54"/>
    </row>
    <row r="104" spans="1:16">
      <c r="A104" s="53"/>
      <c r="B104" s="53"/>
      <c r="C104" s="53"/>
      <c r="D104" s="53"/>
      <c r="E104" s="53"/>
      <c r="F104" s="53"/>
      <c r="G104" s="53"/>
      <c r="H104" s="53"/>
      <c r="I104" s="54"/>
      <c r="J104" s="54"/>
      <c r="K104" s="54"/>
      <c r="L104" s="54"/>
      <c r="M104" s="54"/>
      <c r="N104" s="54"/>
      <c r="O104" s="54"/>
      <c r="P104" s="54"/>
    </row>
    <row r="105" spans="1:16">
      <c r="A105" s="53"/>
      <c r="B105" s="53"/>
      <c r="C105" s="53"/>
      <c r="D105" s="53"/>
      <c r="E105" s="53"/>
      <c r="F105" s="53"/>
      <c r="G105" s="53"/>
      <c r="H105" s="53"/>
      <c r="I105" s="54"/>
      <c r="J105" s="54"/>
      <c r="K105" s="54"/>
      <c r="L105" s="54"/>
      <c r="M105" s="54"/>
      <c r="N105" s="54"/>
      <c r="O105" s="54"/>
      <c r="P105" s="54"/>
    </row>
    <row r="106" spans="1:16">
      <c r="A106" s="53"/>
      <c r="B106" s="53"/>
      <c r="C106" s="53"/>
      <c r="D106" s="53"/>
      <c r="E106" s="53"/>
      <c r="F106" s="53"/>
      <c r="G106" s="53"/>
      <c r="H106" s="53"/>
      <c r="I106" s="54"/>
      <c r="J106" s="54"/>
      <c r="K106" s="54"/>
      <c r="L106" s="54"/>
      <c r="M106" s="54"/>
      <c r="N106" s="54"/>
      <c r="O106" s="54"/>
      <c r="P106" s="54"/>
    </row>
    <row r="107" spans="1:16">
      <c r="A107" s="12" t="s">
        <v>43</v>
      </c>
      <c r="B107" s="53" t="s">
        <v>107</v>
      </c>
      <c r="C107" s="53"/>
      <c r="D107" s="53"/>
      <c r="E107" s="53"/>
      <c r="F107" s="53"/>
      <c r="G107" s="29">
        <v>4.5</v>
      </c>
      <c r="H107" s="53"/>
      <c r="I107" s="54"/>
      <c r="J107" s="54"/>
      <c r="K107" s="54"/>
      <c r="L107" s="57">
        <f>G107</f>
        <v>4.5</v>
      </c>
      <c r="M107" s="54"/>
      <c r="N107" s="54"/>
      <c r="O107" s="54"/>
      <c r="P107" s="54"/>
    </row>
    <row r="108" spans="1:16">
      <c r="A108" s="53"/>
      <c r="B108" s="53"/>
      <c r="C108" s="53"/>
      <c r="D108" s="53"/>
      <c r="E108" s="53"/>
      <c r="F108" s="53"/>
      <c r="G108" s="29">
        <v>2.31</v>
      </c>
      <c r="H108" s="53"/>
      <c r="I108" s="54"/>
      <c r="J108" s="54"/>
      <c r="K108" s="54"/>
      <c r="L108" s="57">
        <f t="shared" ref="L108:L109" si="1">G108</f>
        <v>2.31</v>
      </c>
      <c r="M108" s="54"/>
      <c r="N108" s="54"/>
      <c r="O108" s="54"/>
      <c r="P108" s="54"/>
    </row>
    <row r="109" spans="1:16">
      <c r="A109" s="53"/>
      <c r="B109" s="53"/>
      <c r="C109" s="53"/>
      <c r="D109" s="53"/>
      <c r="E109" s="53"/>
      <c r="F109" s="53"/>
      <c r="G109" s="29">
        <v>4.0599999999999996</v>
      </c>
      <c r="H109" s="53"/>
      <c r="I109" s="54"/>
      <c r="J109" s="54"/>
      <c r="K109" s="54"/>
      <c r="L109" s="57">
        <f t="shared" si="1"/>
        <v>4.0599999999999996</v>
      </c>
      <c r="M109" s="54"/>
      <c r="N109" s="54"/>
      <c r="O109" s="54"/>
      <c r="P109" s="54"/>
    </row>
    <row r="110" spans="1:16" ht="13">
      <c r="A110" s="53"/>
      <c r="B110" s="53"/>
      <c r="C110" s="53"/>
      <c r="D110" s="53"/>
      <c r="E110" s="53"/>
      <c r="F110" s="53"/>
      <c r="G110" s="29"/>
      <c r="H110" s="53"/>
      <c r="I110" s="54"/>
      <c r="J110" s="54"/>
      <c r="K110" s="29" t="s">
        <v>69</v>
      </c>
      <c r="L110" s="52">
        <f>SUM(L107:L109)</f>
        <v>10.870000000000001</v>
      </c>
      <c r="M110" s="54"/>
      <c r="N110" s="54"/>
      <c r="O110" s="54"/>
      <c r="P110" s="54"/>
    </row>
    <row r="111" spans="1:16">
      <c r="A111" s="53"/>
      <c r="B111" s="53"/>
      <c r="C111" s="53"/>
      <c r="D111" s="53"/>
      <c r="E111" s="53"/>
      <c r="F111" s="53"/>
      <c r="G111" s="53"/>
      <c r="H111" s="53"/>
      <c r="I111" s="54"/>
      <c r="J111" s="54"/>
      <c r="K111" s="54"/>
      <c r="L111" s="54"/>
      <c r="M111" s="54"/>
      <c r="N111" s="54"/>
      <c r="O111" s="54"/>
      <c r="P111" s="54"/>
    </row>
    <row r="112" spans="1:16" ht="13">
      <c r="A112" s="48"/>
      <c r="B112" s="49"/>
      <c r="C112" s="43"/>
      <c r="D112" s="43"/>
      <c r="E112" s="42"/>
      <c r="F112" s="50"/>
      <c r="G112" s="50"/>
      <c r="H112" s="42"/>
      <c r="I112" s="50"/>
      <c r="J112" s="50"/>
      <c r="K112" s="50"/>
      <c r="L112" s="42"/>
      <c r="M112" s="47"/>
      <c r="N112" s="47"/>
      <c r="O112" s="47"/>
      <c r="P112" s="47"/>
    </row>
    <row r="113" spans="1:16">
      <c r="A113" s="53"/>
      <c r="B113" s="53"/>
      <c r="C113" s="53"/>
      <c r="D113" s="53"/>
      <c r="E113" s="53"/>
      <c r="F113" s="53"/>
      <c r="G113" s="53"/>
      <c r="H113" s="53"/>
      <c r="I113" s="53"/>
      <c r="J113" s="53"/>
      <c r="K113" s="53"/>
      <c r="L113" s="53"/>
      <c r="M113" s="53"/>
      <c r="N113" s="53"/>
      <c r="O113" s="53"/>
      <c r="P113" s="53"/>
    </row>
    <row r="114" spans="1:16" ht="13">
      <c r="A114" s="12" t="s">
        <v>46</v>
      </c>
      <c r="B114" s="53" t="s">
        <v>108</v>
      </c>
      <c r="C114" s="53"/>
      <c r="D114" s="53"/>
      <c r="E114" s="53"/>
      <c r="F114" s="53"/>
      <c r="G114" s="29">
        <v>7.15</v>
      </c>
      <c r="H114" s="53"/>
      <c r="I114" s="53"/>
      <c r="J114" s="53"/>
      <c r="K114" s="29" t="s">
        <v>69</v>
      </c>
      <c r="L114" s="52">
        <f>G114</f>
        <v>7.15</v>
      </c>
      <c r="M114" s="53"/>
      <c r="N114" s="53"/>
      <c r="O114" s="53"/>
      <c r="P114" s="53"/>
    </row>
    <row r="115" spans="1:16">
      <c r="A115" s="12"/>
      <c r="B115" s="53"/>
      <c r="C115" s="53"/>
      <c r="D115" s="53"/>
      <c r="E115" s="53"/>
      <c r="F115" s="53"/>
      <c r="G115" s="53"/>
      <c r="H115" s="53"/>
      <c r="I115" s="53"/>
      <c r="J115" s="53"/>
      <c r="K115" s="53"/>
      <c r="L115" s="53"/>
      <c r="M115" s="53"/>
      <c r="N115" s="53"/>
      <c r="O115" s="53"/>
      <c r="P115" s="53"/>
    </row>
    <row r="116" spans="1:16">
      <c r="A116" s="53"/>
      <c r="B116" s="53"/>
      <c r="C116" s="53"/>
      <c r="D116" s="53"/>
      <c r="E116" s="53"/>
      <c r="F116" s="53"/>
      <c r="G116" s="53"/>
      <c r="H116" s="53"/>
      <c r="I116" s="53"/>
      <c r="J116" s="53"/>
      <c r="K116" s="53"/>
      <c r="L116" s="53"/>
      <c r="M116" s="53"/>
      <c r="N116" s="53"/>
      <c r="O116" s="53"/>
      <c r="P116" s="53"/>
    </row>
    <row r="117" spans="1:16" ht="13">
      <c r="A117" s="12" t="s">
        <v>47</v>
      </c>
      <c r="B117" s="53" t="s">
        <v>109</v>
      </c>
      <c r="C117" s="53"/>
      <c r="D117" s="53"/>
      <c r="E117" s="53"/>
      <c r="F117" s="53"/>
      <c r="G117" s="29">
        <v>7.25</v>
      </c>
      <c r="H117" s="53">
        <v>1.56</v>
      </c>
      <c r="I117" s="54"/>
      <c r="J117" s="54"/>
      <c r="K117" s="29" t="s">
        <v>60</v>
      </c>
      <c r="L117" s="52">
        <f>H117*G117</f>
        <v>11.31</v>
      </c>
      <c r="M117" s="54"/>
      <c r="N117" s="54"/>
      <c r="O117" s="54"/>
      <c r="P117" s="54"/>
    </row>
    <row r="118" spans="1:16">
      <c r="A118" s="53"/>
      <c r="B118" s="53"/>
      <c r="C118" s="53"/>
      <c r="D118" s="53"/>
      <c r="E118" s="53"/>
      <c r="F118" s="53"/>
      <c r="G118" s="53"/>
      <c r="H118" s="53"/>
      <c r="I118" s="54"/>
      <c r="J118" s="54"/>
      <c r="K118" s="54"/>
      <c r="L118" s="54"/>
      <c r="M118" s="54"/>
      <c r="N118" s="54"/>
      <c r="O118" s="54"/>
      <c r="P118" s="54"/>
    </row>
    <row r="119" spans="1:16">
      <c r="A119" s="53"/>
      <c r="B119" s="53"/>
      <c r="C119" s="53"/>
      <c r="D119" s="53"/>
      <c r="E119" s="53"/>
      <c r="F119" s="53"/>
      <c r="G119" s="53"/>
      <c r="H119" s="53"/>
      <c r="I119" s="54"/>
      <c r="J119" s="54"/>
      <c r="K119" s="54"/>
      <c r="L119" s="54"/>
      <c r="M119" s="54"/>
      <c r="N119" s="54"/>
      <c r="O119" s="54"/>
      <c r="P119" s="54"/>
    </row>
    <row r="120" spans="1:16" ht="13">
      <c r="A120" s="12" t="s">
        <v>48</v>
      </c>
      <c r="B120" s="53" t="s">
        <v>110</v>
      </c>
      <c r="C120" s="53"/>
      <c r="D120" s="53"/>
      <c r="E120" s="53"/>
      <c r="F120" s="53"/>
      <c r="G120" s="29">
        <v>6.82</v>
      </c>
      <c r="H120" s="29">
        <v>5.88</v>
      </c>
      <c r="I120" s="54"/>
      <c r="J120" s="54"/>
      <c r="K120" s="29" t="s">
        <v>60</v>
      </c>
      <c r="L120" s="52">
        <f>H120*G120</f>
        <v>40.101599999999998</v>
      </c>
      <c r="M120" s="54"/>
      <c r="N120" s="54"/>
      <c r="O120" s="54"/>
      <c r="P120" s="54"/>
    </row>
    <row r="121" spans="1:16">
      <c r="A121" s="53"/>
      <c r="B121" s="53"/>
      <c r="C121" s="53"/>
      <c r="D121" s="53"/>
      <c r="E121" s="53"/>
      <c r="F121" s="53"/>
      <c r="G121" s="53"/>
      <c r="H121" s="53"/>
      <c r="I121" s="54"/>
      <c r="J121" s="54"/>
      <c r="K121" s="54"/>
      <c r="L121" s="54"/>
      <c r="M121" s="54"/>
      <c r="N121" s="54"/>
      <c r="O121" s="54"/>
      <c r="P121" s="54"/>
    </row>
    <row r="122" spans="1:16">
      <c r="A122" s="53"/>
      <c r="B122" s="53"/>
      <c r="C122" s="53"/>
      <c r="D122" s="53"/>
      <c r="E122" s="53"/>
      <c r="F122" s="53"/>
      <c r="G122" s="53"/>
      <c r="H122" s="53"/>
      <c r="I122" s="54"/>
      <c r="J122" s="54"/>
      <c r="K122" s="54"/>
      <c r="L122" s="54"/>
      <c r="M122" s="54"/>
      <c r="N122" s="54"/>
      <c r="O122" s="54"/>
      <c r="P122" s="54"/>
    </row>
    <row r="123" spans="1:16">
      <c r="A123" s="53"/>
      <c r="B123" s="53"/>
      <c r="C123" s="53"/>
      <c r="D123" s="53"/>
      <c r="E123" s="53"/>
      <c r="F123" s="53"/>
      <c r="G123" s="53"/>
      <c r="H123" s="53"/>
      <c r="I123" s="54"/>
      <c r="J123" s="54"/>
      <c r="K123" s="54"/>
      <c r="L123" s="54"/>
      <c r="M123" s="54"/>
      <c r="N123" s="54"/>
      <c r="O123" s="54"/>
      <c r="P123" s="54"/>
    </row>
    <row r="124" spans="1:16">
      <c r="A124" s="53"/>
      <c r="B124" s="53"/>
      <c r="C124" s="53"/>
      <c r="D124" s="53"/>
      <c r="E124" s="53"/>
      <c r="F124" s="53"/>
      <c r="G124" s="53"/>
      <c r="H124" s="53"/>
      <c r="I124" s="54"/>
      <c r="J124" s="54"/>
      <c r="K124" s="54"/>
      <c r="L124" s="54"/>
      <c r="M124" s="54"/>
      <c r="N124" s="54"/>
      <c r="O124" s="54"/>
      <c r="P124" s="54"/>
    </row>
    <row r="125" spans="1:16">
      <c r="A125" s="53"/>
      <c r="B125" s="53"/>
      <c r="C125" s="53"/>
      <c r="D125" s="53"/>
      <c r="E125" s="53"/>
      <c r="F125" s="53"/>
      <c r="G125" s="53"/>
      <c r="H125" s="53"/>
      <c r="I125" s="54"/>
      <c r="J125" s="54"/>
      <c r="K125" s="54"/>
      <c r="L125" s="54"/>
      <c r="M125" s="54"/>
      <c r="N125" s="54"/>
      <c r="O125" s="54"/>
      <c r="P125" s="54"/>
    </row>
    <row r="126" spans="1:16">
      <c r="A126" s="53"/>
      <c r="B126" s="53"/>
      <c r="C126" s="53"/>
      <c r="D126" s="53"/>
      <c r="E126" s="53"/>
      <c r="F126" s="53"/>
      <c r="G126" s="53"/>
      <c r="H126" s="53"/>
      <c r="I126" s="54"/>
      <c r="J126" s="54"/>
      <c r="K126" s="54"/>
      <c r="L126" s="54"/>
      <c r="M126" s="54"/>
      <c r="N126" s="54"/>
      <c r="O126" s="54"/>
      <c r="P126" s="54"/>
    </row>
    <row r="127" spans="1:16">
      <c r="A127" s="53"/>
      <c r="B127" s="53"/>
      <c r="C127" s="53"/>
      <c r="D127" s="53"/>
      <c r="E127" s="53"/>
      <c r="F127" s="53"/>
      <c r="G127" s="53"/>
      <c r="H127" s="53"/>
      <c r="I127" s="54"/>
      <c r="J127" s="54"/>
      <c r="K127" s="54"/>
      <c r="L127" s="54"/>
      <c r="M127" s="54"/>
      <c r="N127" s="54"/>
      <c r="O127" s="54"/>
      <c r="P127" s="54"/>
    </row>
    <row r="128" spans="1:16">
      <c r="A128" s="53"/>
      <c r="B128" s="53"/>
      <c r="C128" s="53"/>
      <c r="D128" s="53"/>
      <c r="E128" s="53"/>
      <c r="F128" s="53"/>
      <c r="G128" s="53"/>
      <c r="H128" s="53"/>
      <c r="I128" s="54"/>
      <c r="J128" s="54"/>
      <c r="K128" s="54"/>
      <c r="L128" s="54"/>
      <c r="M128" s="54"/>
      <c r="N128" s="54"/>
      <c r="O128" s="54"/>
      <c r="P128" s="54"/>
    </row>
    <row r="129" spans="1:16">
      <c r="A129" s="53"/>
      <c r="B129" s="53"/>
      <c r="C129" s="53"/>
      <c r="D129" s="53"/>
      <c r="E129" s="53"/>
      <c r="F129" s="53"/>
      <c r="G129" s="53"/>
      <c r="H129" s="53"/>
      <c r="I129" s="54"/>
      <c r="J129" s="54"/>
      <c r="K129" s="54"/>
      <c r="L129" s="54"/>
      <c r="M129" s="54"/>
      <c r="N129" s="54"/>
      <c r="O129" s="54"/>
      <c r="P129" s="54"/>
    </row>
    <row r="130" spans="1:16">
      <c r="A130" s="53"/>
      <c r="B130" s="53"/>
      <c r="C130" s="53"/>
      <c r="D130" s="53"/>
      <c r="E130" s="53"/>
      <c r="F130" s="53"/>
      <c r="G130" s="53"/>
      <c r="H130" s="53"/>
      <c r="I130" s="54"/>
      <c r="J130" s="54"/>
      <c r="K130" s="54"/>
      <c r="L130" s="54"/>
      <c r="M130" s="54"/>
      <c r="N130" s="54"/>
      <c r="O130" s="54"/>
      <c r="P130" s="54"/>
    </row>
    <row r="131" spans="1:16">
      <c r="A131" s="53"/>
      <c r="B131" s="53"/>
      <c r="C131" s="53"/>
      <c r="D131" s="53"/>
      <c r="E131" s="53"/>
      <c r="F131" s="53"/>
      <c r="G131" s="53"/>
      <c r="H131" s="53"/>
      <c r="I131" s="54"/>
      <c r="J131" s="54"/>
      <c r="K131" s="54"/>
      <c r="L131" s="54"/>
      <c r="M131" s="54"/>
      <c r="N131" s="54"/>
      <c r="O131" s="54"/>
      <c r="P131" s="54"/>
    </row>
    <row r="132" spans="1:16">
      <c r="A132" s="53"/>
      <c r="B132" s="53"/>
      <c r="C132" s="53"/>
      <c r="D132" s="53"/>
      <c r="E132" s="53"/>
      <c r="F132" s="53"/>
      <c r="G132" s="53"/>
      <c r="H132" s="53"/>
      <c r="I132" s="54"/>
      <c r="J132" s="54"/>
      <c r="K132" s="54"/>
      <c r="L132" s="54"/>
      <c r="M132" s="54"/>
      <c r="N132" s="54"/>
      <c r="O132" s="54"/>
      <c r="P132" s="54"/>
    </row>
    <row r="133" spans="1:16">
      <c r="A133" s="53"/>
      <c r="B133" s="53"/>
      <c r="C133" s="53"/>
      <c r="D133" s="53"/>
      <c r="E133" s="53"/>
      <c r="F133" s="53"/>
      <c r="G133" s="53"/>
      <c r="H133" s="53"/>
      <c r="I133" s="54"/>
      <c r="J133" s="54"/>
      <c r="K133" s="54"/>
      <c r="L133" s="54"/>
      <c r="M133" s="54"/>
      <c r="N133" s="54"/>
      <c r="O133" s="54"/>
      <c r="P133" s="54"/>
    </row>
    <row r="134" spans="1:16">
      <c r="A134" s="53"/>
      <c r="B134" s="53"/>
      <c r="C134" s="53"/>
      <c r="D134" s="53"/>
      <c r="E134" s="53"/>
      <c r="F134" s="53"/>
      <c r="G134" s="53"/>
      <c r="H134" s="53"/>
      <c r="I134" s="54"/>
      <c r="J134" s="54"/>
      <c r="K134" s="54"/>
      <c r="L134" s="54"/>
      <c r="M134" s="54"/>
      <c r="N134" s="54"/>
      <c r="O134" s="54"/>
      <c r="P134" s="54"/>
    </row>
    <row r="135" spans="1:16">
      <c r="A135" s="53"/>
      <c r="B135" s="53"/>
      <c r="C135" s="53"/>
      <c r="D135" s="53"/>
      <c r="E135" s="53"/>
      <c r="F135" s="53"/>
      <c r="G135" s="53"/>
      <c r="H135" s="53"/>
      <c r="I135" s="54"/>
      <c r="J135" s="54"/>
      <c r="K135" s="54"/>
      <c r="L135" s="54"/>
      <c r="M135" s="54"/>
      <c r="N135" s="54"/>
      <c r="O135" s="54"/>
      <c r="P135" s="54"/>
    </row>
    <row r="136" spans="1:16">
      <c r="A136" s="53"/>
      <c r="B136" s="53"/>
      <c r="C136" s="53"/>
      <c r="D136" s="53"/>
      <c r="E136" s="53"/>
      <c r="F136" s="53"/>
      <c r="G136" s="53"/>
      <c r="H136" s="53"/>
      <c r="I136" s="54"/>
      <c r="J136" s="54"/>
      <c r="K136" s="54"/>
      <c r="L136" s="54"/>
      <c r="M136" s="54"/>
      <c r="N136" s="54"/>
      <c r="O136" s="54"/>
      <c r="P136" s="54"/>
    </row>
  </sheetData>
  <mergeCells count="22">
    <mergeCell ref="B2:E2"/>
    <mergeCell ref="B81:D81"/>
    <mergeCell ref="B79:D79"/>
    <mergeCell ref="B86:D86"/>
    <mergeCell ref="B89:D89"/>
    <mergeCell ref="B25:D25"/>
    <mergeCell ref="B5:D5"/>
    <mergeCell ref="B7:D7"/>
    <mergeCell ref="B9:D9"/>
    <mergeCell ref="B14:D14"/>
    <mergeCell ref="B19:D19"/>
    <mergeCell ref="B83:D83"/>
    <mergeCell ref="B85:D85"/>
    <mergeCell ref="B91:D91"/>
    <mergeCell ref="B93:D93"/>
    <mergeCell ref="B95:D95"/>
    <mergeCell ref="B30:D30"/>
    <mergeCell ref="B32:D32"/>
    <mergeCell ref="B45:D45"/>
    <mergeCell ref="B76:D76"/>
    <mergeCell ref="B48:D48"/>
    <mergeCell ref="B50:D50"/>
  </mergeCells>
  <phoneticPr fontId="2" type="noConversion"/>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B1:H129"/>
  <sheetViews>
    <sheetView view="pageBreakPreview" topLeftCell="B3" zoomScaleNormal="100" zoomScaleSheetLayoutView="100" workbookViewId="0">
      <selection activeCell="E16" sqref="E16"/>
    </sheetView>
  </sheetViews>
  <sheetFormatPr baseColWidth="10" defaultColWidth="11.453125" defaultRowHeight="14"/>
  <cols>
    <col min="1" max="1" width="11.453125" style="1"/>
    <col min="2" max="2" width="13.453125" style="4" customWidth="1"/>
    <col min="3" max="3" width="116.1796875" style="88" customWidth="1"/>
    <col min="4" max="16384" width="11.453125" style="1"/>
  </cols>
  <sheetData>
    <row r="1" spans="2:7" ht="33" customHeight="1">
      <c r="B1" s="32"/>
      <c r="C1" s="138" t="s">
        <v>111</v>
      </c>
    </row>
    <row r="2" spans="2:7" ht="33" customHeight="1" thickBot="1">
      <c r="B2" s="32"/>
      <c r="C2" s="138"/>
      <c r="D2" s="10"/>
    </row>
    <row r="3" spans="2:7" ht="35.9" customHeight="1" thickBot="1">
      <c r="B3" s="140" t="str">
        <f>REPLACE('Catálogo Concep '!A5,1,22,"ESPECIFICACIONES ")</f>
        <v>ESPECIFICACIONES ón del área de guarda de insumos y mobiliario para el comedor de Ministros"</v>
      </c>
      <c r="C3" s="141"/>
    </row>
    <row r="4" spans="2:7" ht="15.75" customHeight="1">
      <c r="B4" s="2"/>
      <c r="C4" s="79"/>
    </row>
    <row r="5" spans="2:7" ht="15" customHeight="1">
      <c r="B5" s="139" t="s">
        <v>112</v>
      </c>
      <c r="C5" s="139"/>
    </row>
    <row r="6" spans="2:7" s="3" customFormat="1" ht="4.5" customHeight="1">
      <c r="B6" s="33"/>
      <c r="C6" s="80"/>
    </row>
    <row r="7" spans="2:7" customFormat="1" ht="15.5">
      <c r="B7" s="78" t="s">
        <v>49</v>
      </c>
      <c r="C7" s="81" t="s">
        <v>113</v>
      </c>
      <c r="E7" s="1"/>
    </row>
    <row r="8" spans="2:7" customFormat="1" ht="15.5">
      <c r="B8" s="77"/>
      <c r="C8" s="82"/>
    </row>
    <row r="9" spans="2:7" customFormat="1">
      <c r="B9" s="73" t="s">
        <v>3</v>
      </c>
      <c r="C9" s="74" t="s">
        <v>4</v>
      </c>
      <c r="D9" s="7"/>
      <c r="E9" s="7"/>
      <c r="F9" s="7"/>
    </row>
    <row r="10" spans="2:7" customFormat="1" ht="12" customHeight="1">
      <c r="B10" s="73"/>
      <c r="C10" s="74"/>
      <c r="D10" s="7"/>
      <c r="E10" s="7"/>
      <c r="F10" s="7"/>
    </row>
    <row r="11" spans="2:7" customFormat="1" ht="13" customHeight="1">
      <c r="B11" s="34" t="s">
        <v>5</v>
      </c>
      <c r="C11" s="83" t="s">
        <v>114</v>
      </c>
      <c r="D11" s="7"/>
      <c r="E11" s="7"/>
      <c r="F11" s="7"/>
      <c r="G11" s="7"/>
    </row>
    <row r="12" spans="2:7" customFormat="1" ht="12" customHeight="1">
      <c r="B12" s="34"/>
      <c r="C12" s="41"/>
      <c r="D12" s="7"/>
      <c r="E12" s="7"/>
      <c r="F12" s="7"/>
      <c r="G12" s="7"/>
    </row>
    <row r="13" spans="2:7" customFormat="1" ht="84">
      <c r="B13" s="34" t="s">
        <v>6</v>
      </c>
      <c r="C13" s="41" t="s">
        <v>115</v>
      </c>
      <c r="D13" s="7"/>
      <c r="E13" s="7"/>
      <c r="F13" s="7"/>
      <c r="G13" s="7"/>
    </row>
    <row r="14" spans="2:7" customFormat="1" ht="144.65" customHeight="1">
      <c r="B14" s="34"/>
      <c r="C14" s="41" t="s">
        <v>116</v>
      </c>
      <c r="D14" s="7"/>
      <c r="E14" s="7"/>
      <c r="F14" s="7"/>
      <c r="G14" s="7"/>
    </row>
    <row r="15" spans="2:7" customFormat="1" ht="54.65" customHeight="1">
      <c r="B15" s="72"/>
      <c r="C15" s="41" t="s">
        <v>117</v>
      </c>
      <c r="D15" s="7"/>
      <c r="E15" s="7"/>
      <c r="F15" s="7"/>
      <c r="G15" s="7"/>
    </row>
    <row r="16" spans="2:7" customFormat="1" ht="83.15" customHeight="1">
      <c r="B16" s="72"/>
      <c r="C16" s="41" t="s">
        <v>118</v>
      </c>
      <c r="D16" s="7"/>
      <c r="E16" s="7"/>
      <c r="F16" s="7"/>
      <c r="G16" s="7"/>
    </row>
    <row r="17" spans="2:7" customFormat="1">
      <c r="B17" s="72"/>
      <c r="C17" s="41"/>
    </row>
    <row r="18" spans="2:7" customFormat="1" ht="71.5" customHeight="1">
      <c r="B18" s="34" t="s">
        <v>8</v>
      </c>
      <c r="C18" s="41" t="s">
        <v>119</v>
      </c>
    </row>
    <row r="19" spans="2:7" customFormat="1">
      <c r="B19" s="4"/>
      <c r="C19" s="41"/>
    </row>
    <row r="20" spans="2:7" customFormat="1" ht="62.15" customHeight="1">
      <c r="B20" s="34" t="s">
        <v>9</v>
      </c>
      <c r="C20" s="41" t="s">
        <v>120</v>
      </c>
    </row>
    <row r="21" spans="2:7" customFormat="1">
      <c r="B21" s="4"/>
      <c r="C21" s="41"/>
    </row>
    <row r="22" spans="2:7" customFormat="1" ht="70">
      <c r="B22" s="34" t="s">
        <v>10</v>
      </c>
      <c r="C22" s="41" t="s">
        <v>121</v>
      </c>
    </row>
    <row r="23" spans="2:7" customFormat="1">
      <c r="B23" s="34"/>
      <c r="C23" s="41"/>
    </row>
    <row r="24" spans="2:7" customFormat="1">
      <c r="B24" s="73" t="s">
        <v>11</v>
      </c>
      <c r="C24" s="74" t="s">
        <v>12</v>
      </c>
    </row>
    <row r="25" spans="2:7" customFormat="1">
      <c r="B25" s="34"/>
      <c r="C25" s="83"/>
    </row>
    <row r="26" spans="2:7" customFormat="1" ht="42">
      <c r="B26" s="35" t="s">
        <v>13</v>
      </c>
      <c r="C26" s="84" t="s">
        <v>122</v>
      </c>
    </row>
    <row r="27" spans="2:7" customFormat="1">
      <c r="B27" s="34"/>
      <c r="C27" s="41"/>
      <c r="D27" s="7"/>
      <c r="E27" s="7"/>
      <c r="F27" s="7"/>
      <c r="G27" s="7"/>
    </row>
    <row r="28" spans="2:7" customFormat="1" ht="112">
      <c r="B28" s="35" t="s">
        <v>14</v>
      </c>
      <c r="C28" s="84" t="s">
        <v>123</v>
      </c>
      <c r="D28" s="7"/>
      <c r="E28" s="7"/>
      <c r="F28" s="7"/>
      <c r="G28" s="7"/>
    </row>
    <row r="29" spans="2:7" customFormat="1">
      <c r="B29" s="34"/>
      <c r="C29" s="41"/>
      <c r="D29" s="7"/>
      <c r="E29" s="7"/>
      <c r="F29" s="7"/>
      <c r="G29" s="7"/>
    </row>
    <row r="30" spans="2:7" customFormat="1" ht="70">
      <c r="B30" s="35" t="s">
        <v>15</v>
      </c>
      <c r="C30" s="85" t="s">
        <v>124</v>
      </c>
      <c r="D30" s="7"/>
      <c r="E30" s="7"/>
      <c r="F30" s="7"/>
      <c r="G30" s="7"/>
    </row>
    <row r="31" spans="2:7" customFormat="1">
      <c r="B31" s="34"/>
      <c r="C31" s="85"/>
      <c r="D31" s="7"/>
      <c r="E31" s="7"/>
      <c r="F31" s="7"/>
      <c r="G31" s="7"/>
    </row>
    <row r="32" spans="2:7" customFormat="1" ht="112">
      <c r="B32" s="35" t="s">
        <v>16</v>
      </c>
      <c r="C32" s="41" t="s">
        <v>125</v>
      </c>
      <c r="D32" s="7"/>
      <c r="E32" s="7"/>
      <c r="F32" s="7"/>
      <c r="G32" s="7"/>
    </row>
    <row r="33" spans="2:7" customFormat="1">
      <c r="B33" s="35"/>
      <c r="C33" s="41"/>
      <c r="D33" s="7"/>
      <c r="E33" s="7"/>
      <c r="F33" s="7"/>
      <c r="G33" s="7"/>
    </row>
    <row r="34" spans="2:7" customFormat="1" ht="112">
      <c r="B34" s="35" t="s">
        <v>17</v>
      </c>
      <c r="C34" s="41" t="s">
        <v>126</v>
      </c>
      <c r="D34" s="7"/>
      <c r="E34" s="7"/>
      <c r="F34" s="7"/>
      <c r="G34" s="7"/>
    </row>
    <row r="35" spans="2:7" customFormat="1">
      <c r="B35" s="36"/>
      <c r="C35" s="37"/>
      <c r="D35" s="7"/>
      <c r="E35" s="7"/>
      <c r="F35" s="7"/>
      <c r="G35" s="7"/>
    </row>
    <row r="36" spans="2:7" customFormat="1" ht="112">
      <c r="B36" s="35" t="s">
        <v>18</v>
      </c>
      <c r="C36" s="41" t="s">
        <v>127</v>
      </c>
      <c r="D36" s="7"/>
      <c r="E36" s="7"/>
      <c r="F36" s="7"/>
      <c r="G36" s="7"/>
    </row>
    <row r="37" spans="2:7" customFormat="1">
      <c r="B37" s="35"/>
      <c r="C37" s="37"/>
      <c r="D37" s="7"/>
      <c r="E37" s="7"/>
      <c r="F37" s="7"/>
      <c r="G37" s="7"/>
    </row>
    <row r="38" spans="2:7" customFormat="1" ht="84">
      <c r="B38" s="35" t="s">
        <v>19</v>
      </c>
      <c r="C38" s="41" t="s">
        <v>128</v>
      </c>
      <c r="D38" s="7"/>
      <c r="E38" s="7"/>
      <c r="F38" s="7"/>
      <c r="G38" s="7"/>
    </row>
    <row r="39" spans="2:7" customFormat="1">
      <c r="B39" s="34"/>
      <c r="C39" s="41"/>
      <c r="D39" s="7"/>
      <c r="E39" s="7"/>
      <c r="F39" s="7"/>
      <c r="G39" s="7"/>
    </row>
    <row r="40" spans="2:7" customFormat="1">
      <c r="B40" s="34" t="s">
        <v>20</v>
      </c>
      <c r="C40" s="74" t="s">
        <v>21</v>
      </c>
      <c r="D40" s="7"/>
      <c r="E40" s="7"/>
      <c r="F40" s="7"/>
      <c r="G40" s="7"/>
    </row>
    <row r="41" spans="2:7" customFormat="1">
      <c r="B41" s="72"/>
      <c r="C41" s="41"/>
      <c r="D41" s="7"/>
      <c r="E41" s="7"/>
      <c r="F41" s="7"/>
      <c r="G41" s="7"/>
    </row>
    <row r="42" spans="2:7" customFormat="1" ht="70">
      <c r="B42" s="35" t="s">
        <v>22</v>
      </c>
      <c r="C42" s="41" t="s">
        <v>129</v>
      </c>
      <c r="D42" s="7"/>
      <c r="E42" s="7"/>
      <c r="F42" s="7"/>
      <c r="G42" s="7"/>
    </row>
    <row r="43" spans="2:7" customFormat="1">
      <c r="B43" s="35"/>
      <c r="C43" s="41"/>
      <c r="D43" s="7"/>
      <c r="E43" s="7"/>
      <c r="F43" s="7"/>
      <c r="G43" s="7"/>
    </row>
    <row r="44" spans="2:7" customFormat="1" ht="84">
      <c r="B44" s="35" t="s">
        <v>23</v>
      </c>
      <c r="C44" s="41" t="s">
        <v>130</v>
      </c>
      <c r="D44" s="7"/>
      <c r="E44" s="7"/>
      <c r="F44" s="7"/>
      <c r="G44" s="7"/>
    </row>
    <row r="45" spans="2:7" customFormat="1">
      <c r="B45" s="35"/>
      <c r="C45" s="41"/>
      <c r="D45" s="7"/>
      <c r="E45" s="7"/>
      <c r="F45" s="7"/>
      <c r="G45" s="7"/>
    </row>
    <row r="46" spans="2:7" customFormat="1" ht="106.5" customHeight="1">
      <c r="B46" s="35" t="s">
        <v>24</v>
      </c>
      <c r="C46" s="41" t="s">
        <v>131</v>
      </c>
      <c r="D46" s="7"/>
      <c r="E46" s="7"/>
      <c r="F46" s="7"/>
      <c r="G46" s="7"/>
    </row>
    <row r="47" spans="2:7" customFormat="1">
      <c r="B47" s="34"/>
      <c r="C47" s="41"/>
      <c r="D47" s="7"/>
      <c r="E47" s="7"/>
      <c r="F47" s="7"/>
      <c r="G47" s="7"/>
    </row>
    <row r="48" spans="2:7" customFormat="1" ht="146.15" customHeight="1">
      <c r="B48" s="35" t="s">
        <v>25</v>
      </c>
      <c r="C48" s="41" t="s">
        <v>132</v>
      </c>
      <c r="D48" s="7"/>
      <c r="E48" s="7"/>
      <c r="F48" s="7"/>
      <c r="G48" s="7"/>
    </row>
    <row r="49" spans="2:7" customFormat="1">
      <c r="B49" s="35"/>
      <c r="C49" s="41"/>
      <c r="D49" s="7"/>
      <c r="E49" s="7"/>
      <c r="F49" s="7"/>
      <c r="G49" s="7"/>
    </row>
    <row r="50" spans="2:7" customFormat="1" ht="71.150000000000006" customHeight="1">
      <c r="B50" s="35" t="s">
        <v>26</v>
      </c>
      <c r="C50" s="41" t="s">
        <v>133</v>
      </c>
      <c r="D50" s="7"/>
      <c r="E50" s="7"/>
      <c r="F50" s="7"/>
      <c r="G50" s="7"/>
    </row>
    <row r="51" spans="2:7" customFormat="1">
      <c r="B51" s="35"/>
      <c r="C51" s="41"/>
      <c r="D51" s="7"/>
      <c r="E51" s="7"/>
      <c r="F51" s="7"/>
      <c r="G51" s="7"/>
    </row>
    <row r="52" spans="2:7" customFormat="1">
      <c r="B52" s="73" t="s">
        <v>27</v>
      </c>
      <c r="C52" s="86" t="s">
        <v>28</v>
      </c>
      <c r="D52" s="7"/>
      <c r="E52" s="7"/>
      <c r="F52" s="7"/>
      <c r="G52" s="7"/>
    </row>
    <row r="53" spans="2:7" customFormat="1">
      <c r="B53" s="75"/>
      <c r="C53" s="86"/>
      <c r="D53" s="7"/>
      <c r="E53" s="7"/>
      <c r="F53" s="7"/>
      <c r="G53" s="7"/>
    </row>
    <row r="54" spans="2:7" customFormat="1" ht="124.5" customHeight="1">
      <c r="B54" s="35" t="s">
        <v>29</v>
      </c>
      <c r="C54" s="83" t="s">
        <v>134</v>
      </c>
      <c r="D54" s="8"/>
      <c r="E54" s="8"/>
      <c r="F54" s="8"/>
      <c r="G54" s="8"/>
    </row>
    <row r="55" spans="2:7" customFormat="1">
      <c r="B55" s="36"/>
      <c r="C55" s="41"/>
      <c r="D55" s="14"/>
      <c r="E55" s="14"/>
      <c r="F55" s="14"/>
      <c r="G55" s="14"/>
    </row>
    <row r="56" spans="2:7" customFormat="1" ht="72.650000000000006" customHeight="1">
      <c r="B56" s="35" t="s">
        <v>30</v>
      </c>
      <c r="C56" s="83" t="s">
        <v>135</v>
      </c>
      <c r="D56" s="7"/>
      <c r="E56" s="7"/>
      <c r="F56" s="7"/>
      <c r="G56" s="7"/>
    </row>
    <row r="57" spans="2:7" customFormat="1">
      <c r="B57" s="35"/>
      <c r="C57" s="83"/>
      <c r="D57" s="7"/>
      <c r="E57" s="7"/>
      <c r="F57" s="7"/>
      <c r="G57" s="7"/>
    </row>
    <row r="58" spans="2:7" customFormat="1" ht="106.5" customHeight="1">
      <c r="B58" s="35" t="s">
        <v>31</v>
      </c>
      <c r="C58" s="84" t="s">
        <v>136</v>
      </c>
      <c r="D58" s="7"/>
      <c r="E58" s="7"/>
      <c r="F58" s="7"/>
      <c r="G58" s="7"/>
    </row>
    <row r="59" spans="2:7" customFormat="1" ht="28">
      <c r="B59" s="35" t="s">
        <v>32</v>
      </c>
      <c r="C59" s="41" t="s">
        <v>137</v>
      </c>
      <c r="D59" s="7"/>
      <c r="E59" s="7"/>
      <c r="F59" s="7"/>
      <c r="G59" s="7"/>
    </row>
    <row r="60" spans="2:7" customFormat="1" ht="28">
      <c r="B60" s="35" t="s">
        <v>33</v>
      </c>
      <c r="C60" s="41" t="s">
        <v>138</v>
      </c>
      <c r="D60" s="7"/>
      <c r="E60" s="7"/>
      <c r="F60" s="7"/>
      <c r="G60" s="7"/>
    </row>
    <row r="61" spans="2:7" customFormat="1" ht="28">
      <c r="B61" s="35" t="s">
        <v>34</v>
      </c>
      <c r="C61" s="41" t="s">
        <v>139</v>
      </c>
      <c r="D61" s="7"/>
      <c r="E61" s="7"/>
      <c r="F61" s="7"/>
      <c r="G61" s="7"/>
    </row>
    <row r="62" spans="2:7" customFormat="1" ht="42">
      <c r="B62" s="35" t="s">
        <v>35</v>
      </c>
      <c r="C62" s="41" t="s">
        <v>140</v>
      </c>
      <c r="D62" s="7"/>
      <c r="E62" s="7"/>
      <c r="F62" s="7"/>
      <c r="G62" s="7"/>
    </row>
    <row r="63" spans="2:7" customFormat="1" ht="28">
      <c r="B63" s="35" t="s">
        <v>36</v>
      </c>
      <c r="C63" s="41" t="s">
        <v>141</v>
      </c>
      <c r="D63" s="7"/>
      <c r="E63" s="7"/>
      <c r="F63" s="7"/>
      <c r="G63" s="7"/>
    </row>
    <row r="64" spans="2:7" customFormat="1" ht="42">
      <c r="B64" s="35" t="s">
        <v>37</v>
      </c>
      <c r="C64" s="83" t="s">
        <v>142</v>
      </c>
      <c r="D64" s="7"/>
      <c r="E64" s="7"/>
      <c r="F64" s="7"/>
      <c r="G64" s="7"/>
    </row>
    <row r="65" spans="2:8" customFormat="1" ht="28">
      <c r="B65" s="35" t="s">
        <v>38</v>
      </c>
      <c r="C65" s="83" t="s">
        <v>143</v>
      </c>
      <c r="D65" s="7"/>
      <c r="E65" s="7"/>
      <c r="F65" s="7"/>
      <c r="G65" s="7"/>
    </row>
    <row r="66" spans="2:8" customFormat="1" ht="28">
      <c r="B66" s="35" t="s">
        <v>39</v>
      </c>
      <c r="C66" s="41" t="s">
        <v>144</v>
      </c>
      <c r="D66" s="7"/>
      <c r="E66" s="7"/>
      <c r="F66" s="7"/>
      <c r="G66" s="7"/>
    </row>
    <row r="67" spans="2:8" customFormat="1">
      <c r="B67" s="72"/>
      <c r="C67" s="41"/>
      <c r="D67" s="7"/>
      <c r="E67" s="7"/>
      <c r="F67" s="7"/>
      <c r="G67" s="7"/>
    </row>
    <row r="68" spans="2:8" customFormat="1">
      <c r="B68" s="34" t="s">
        <v>40</v>
      </c>
      <c r="C68" s="74" t="s">
        <v>41</v>
      </c>
      <c r="D68" s="7"/>
      <c r="E68" s="7"/>
      <c r="F68" s="7"/>
      <c r="G68" s="7"/>
    </row>
    <row r="69" spans="2:8" customFormat="1">
      <c r="B69" s="34"/>
      <c r="C69" s="41"/>
      <c r="D69" s="7"/>
      <c r="E69" s="7"/>
      <c r="F69" s="7"/>
      <c r="G69" s="7"/>
    </row>
    <row r="70" spans="2:8" customFormat="1" ht="105" customHeight="1">
      <c r="B70" s="35" t="s">
        <v>42</v>
      </c>
      <c r="C70" s="41" t="s">
        <v>145</v>
      </c>
      <c r="D70" s="8"/>
      <c r="E70" s="8"/>
      <c r="F70" s="8"/>
      <c r="G70" s="8"/>
    </row>
    <row r="71" spans="2:8" customFormat="1">
      <c r="B71" s="35"/>
      <c r="C71" s="41"/>
      <c r="D71" s="8"/>
      <c r="E71" s="8"/>
      <c r="F71" s="8"/>
      <c r="G71" s="8"/>
    </row>
    <row r="72" spans="2:8" customFormat="1" ht="98">
      <c r="B72" s="35" t="s">
        <v>43</v>
      </c>
      <c r="C72" s="41" t="s">
        <v>146</v>
      </c>
      <c r="D72" s="7"/>
      <c r="E72" s="7"/>
      <c r="F72" s="7"/>
      <c r="G72" s="7"/>
    </row>
    <row r="73" spans="2:8" customFormat="1">
      <c r="B73" s="75"/>
      <c r="C73" s="76"/>
      <c r="D73" s="7"/>
      <c r="E73" s="7"/>
      <c r="F73" s="7"/>
      <c r="G73" s="7"/>
    </row>
    <row r="74" spans="2:8" customFormat="1">
      <c r="B74" s="73" t="s">
        <v>44</v>
      </c>
      <c r="C74" s="74" t="s">
        <v>45</v>
      </c>
      <c r="D74" s="7"/>
      <c r="E74" s="7"/>
      <c r="F74" s="7"/>
      <c r="G74" s="7"/>
    </row>
    <row r="75" spans="2:8" customFormat="1">
      <c r="B75" s="75"/>
      <c r="C75" s="76"/>
      <c r="D75" s="7"/>
      <c r="E75" s="7"/>
      <c r="F75" s="7"/>
      <c r="G75" s="7"/>
    </row>
    <row r="76" spans="2:8" customFormat="1" ht="56">
      <c r="B76" s="75"/>
      <c r="C76" s="84" t="s">
        <v>147</v>
      </c>
      <c r="D76" s="7"/>
      <c r="E76" s="7"/>
      <c r="F76" s="7"/>
      <c r="G76" s="7"/>
    </row>
    <row r="77" spans="2:8" customFormat="1">
      <c r="B77" s="73"/>
      <c r="C77" s="87"/>
      <c r="D77" s="7"/>
      <c r="E77" s="7"/>
      <c r="F77" s="7"/>
      <c r="G77" s="7"/>
    </row>
    <row r="78" spans="2:8" customFormat="1" ht="84">
      <c r="B78" s="73"/>
      <c r="C78" s="84" t="s">
        <v>148</v>
      </c>
      <c r="D78" s="7"/>
      <c r="E78" s="7"/>
      <c r="F78" s="7"/>
      <c r="G78" s="7"/>
    </row>
    <row r="79" spans="2:8" customFormat="1">
      <c r="B79" s="73"/>
      <c r="C79" s="87"/>
      <c r="D79" s="9"/>
      <c r="E79" s="7"/>
      <c r="F79" s="7"/>
      <c r="G79" s="7"/>
      <c r="H79" s="7"/>
    </row>
    <row r="80" spans="2:8" s="6" customFormat="1" ht="84">
      <c r="B80" s="73"/>
      <c r="C80" s="84" t="s">
        <v>149</v>
      </c>
    </row>
    <row r="81" spans="2:3" s="5" customFormat="1" ht="13.4" customHeight="1">
      <c r="B81" s="73"/>
      <c r="C81" s="74"/>
    </row>
    <row r="82" spans="2:3">
      <c r="B82" s="73"/>
      <c r="C82" s="74"/>
    </row>
    <row r="83" spans="2:3">
      <c r="B83" s="73"/>
      <c r="C83" s="74"/>
    </row>
    <row r="84" spans="2:3">
      <c r="B84" s="73"/>
      <c r="C84" s="74"/>
    </row>
    <row r="85" spans="2:3">
      <c r="B85" s="73"/>
      <c r="C85" s="74"/>
    </row>
    <row r="86" spans="2:3">
      <c r="B86" s="73"/>
      <c r="C86" s="74"/>
    </row>
    <row r="87" spans="2:3">
      <c r="B87" s="73"/>
      <c r="C87" s="74"/>
    </row>
    <row r="88" spans="2:3">
      <c r="B88" s="73"/>
      <c r="C88" s="74"/>
    </row>
    <row r="89" spans="2:3">
      <c r="B89" s="73"/>
      <c r="C89" s="74"/>
    </row>
    <row r="90" spans="2:3">
      <c r="B90" s="73"/>
      <c r="C90" s="74"/>
    </row>
    <row r="91" spans="2:3">
      <c r="B91" s="73"/>
      <c r="C91" s="74"/>
    </row>
    <row r="92" spans="2:3">
      <c r="B92" s="73"/>
      <c r="C92" s="74"/>
    </row>
    <row r="93" spans="2:3">
      <c r="B93" s="73"/>
      <c r="C93" s="74"/>
    </row>
    <row r="94" spans="2:3">
      <c r="B94" s="73"/>
      <c r="C94" s="74"/>
    </row>
    <row r="95" spans="2:3">
      <c r="B95" s="73"/>
      <c r="C95" s="74"/>
    </row>
    <row r="96" spans="2:3">
      <c r="B96" s="73"/>
      <c r="C96" s="74"/>
    </row>
    <row r="97" spans="2:3">
      <c r="B97" s="73"/>
      <c r="C97" s="74"/>
    </row>
    <row r="98" spans="2:3">
      <c r="B98" s="73"/>
      <c r="C98" s="74"/>
    </row>
    <row r="99" spans="2:3">
      <c r="B99" s="73"/>
      <c r="C99" s="74"/>
    </row>
    <row r="100" spans="2:3">
      <c r="B100" s="73"/>
      <c r="C100" s="74"/>
    </row>
    <row r="101" spans="2:3">
      <c r="B101" s="73"/>
      <c r="C101" s="74"/>
    </row>
    <row r="102" spans="2:3">
      <c r="B102" s="73"/>
      <c r="C102" s="74"/>
    </row>
    <row r="103" spans="2:3">
      <c r="B103" s="73"/>
      <c r="C103" s="74"/>
    </row>
    <row r="104" spans="2:3">
      <c r="B104" s="73"/>
      <c r="C104" s="74"/>
    </row>
    <row r="105" spans="2:3">
      <c r="B105" s="73"/>
      <c r="C105" s="74"/>
    </row>
    <row r="106" spans="2:3">
      <c r="B106" s="73"/>
      <c r="C106" s="74"/>
    </row>
    <row r="107" spans="2:3">
      <c r="B107" s="73"/>
      <c r="C107" s="74"/>
    </row>
    <row r="108" spans="2:3">
      <c r="B108" s="73"/>
      <c r="C108" s="74"/>
    </row>
    <row r="109" spans="2:3">
      <c r="B109" s="73"/>
      <c r="C109" s="74"/>
    </row>
    <row r="110" spans="2:3">
      <c r="B110" s="73"/>
      <c r="C110" s="74"/>
    </row>
    <row r="111" spans="2:3">
      <c r="B111" s="73"/>
      <c r="C111" s="74"/>
    </row>
    <row r="112" spans="2:3">
      <c r="B112" s="73"/>
      <c r="C112" s="74"/>
    </row>
    <row r="113" spans="2:3">
      <c r="B113" s="73"/>
      <c r="C113" s="74"/>
    </row>
    <row r="114" spans="2:3">
      <c r="B114" s="73"/>
      <c r="C114" s="74"/>
    </row>
    <row r="115" spans="2:3">
      <c r="B115" s="73"/>
      <c r="C115" s="74"/>
    </row>
    <row r="116" spans="2:3">
      <c r="B116" s="73"/>
      <c r="C116" s="74"/>
    </row>
    <row r="117" spans="2:3">
      <c r="B117" s="73"/>
      <c r="C117" s="74"/>
    </row>
    <row r="118" spans="2:3">
      <c r="B118" s="73"/>
      <c r="C118" s="74"/>
    </row>
    <row r="119" spans="2:3">
      <c r="B119" s="73"/>
      <c r="C119" s="74"/>
    </row>
    <row r="120" spans="2:3">
      <c r="B120" s="73"/>
      <c r="C120" s="74"/>
    </row>
    <row r="121" spans="2:3">
      <c r="B121" s="73"/>
      <c r="C121" s="74"/>
    </row>
    <row r="122" spans="2:3">
      <c r="B122" s="73"/>
      <c r="C122" s="74"/>
    </row>
    <row r="123" spans="2:3">
      <c r="B123" s="73"/>
      <c r="C123" s="74"/>
    </row>
    <row r="124" spans="2:3">
      <c r="B124" s="73"/>
      <c r="C124" s="74"/>
    </row>
    <row r="125" spans="2:3">
      <c r="B125" s="73"/>
      <c r="C125" s="74"/>
    </row>
    <row r="126" spans="2:3">
      <c r="B126" s="73"/>
      <c r="C126" s="74"/>
    </row>
    <row r="127" spans="2:3">
      <c r="B127" s="73"/>
      <c r="C127" s="74"/>
    </row>
    <row r="128" spans="2:3">
      <c r="B128" s="73"/>
      <c r="C128" s="74"/>
    </row>
    <row r="129" spans="2:3">
      <c r="B129" s="73"/>
      <c r="C129" s="74"/>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4" manualBreakCount="4">
    <brk id="23" min="1" max="2" man="1"/>
    <brk id="39" min="1" max="2" man="1"/>
    <brk id="51" min="1" max="2" man="1"/>
    <brk id="70"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84efd4e-22bf-434d-a6a2-bc3a8aee69bd">
      <Terms xmlns="http://schemas.microsoft.com/office/infopath/2007/PartnerControls"/>
    </lcf76f155ced4ddcb4097134ff3c332f>
    <TaxCatchAll xmlns="60a61702-ea5d-41aa-a7df-68db61c5f6e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8" ma:contentTypeDescription="Crear nuevo documento." ma:contentTypeScope="" ma:versionID="d4cb53423f40074755d8a16e6e8838f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1f9dfec5ac6563908b6be5afed3283b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3BF614-8CCF-4361-84DE-A31C2B458B30}">
  <ds:schemaRefs>
    <ds:schemaRef ds:uri="http://www.w3.org/XML/1998/namespace"/>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d84efd4e-22bf-434d-a6a2-bc3a8aee69bd"/>
    <ds:schemaRef ds:uri="60a61702-ea5d-41aa-a7df-68db61c5f6ea"/>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97AEAA1-80FF-4DCD-B055-6B8A328480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52B3B0-1796-494E-9293-9CEB9D872D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16</vt:i4>
      </vt:variant>
    </vt:vector>
  </HeadingPairs>
  <TitlesOfParts>
    <vt:vector size="19" baseType="lpstr">
      <vt:lpstr>Catálogo Concep </vt:lpstr>
      <vt:lpstr>GENERADOR CAT-P-RESM-13-001.23</vt:lpstr>
      <vt:lpstr> ESP-P-RESM-13-001-23</vt:lpstr>
      <vt:lpstr>' ESP-P-RESM-13-001-23'!A</vt:lpstr>
      <vt:lpstr>'Catálogo Concep '!A</vt:lpstr>
      <vt:lpstr>' ESP-P-RESM-13-001-23'!Área_de_impresión</vt:lpstr>
      <vt:lpstr>'Catálogo Concep '!Área_de_impresión</vt:lpstr>
      <vt:lpstr>' ESP-P-RESM-13-001-23'!B</vt:lpstr>
      <vt:lpstr>' ESP-P-RESM-13-001-23'!d</vt:lpstr>
      <vt:lpstr>' ESP-P-RESM-13-001-23'!e</vt:lpstr>
      <vt:lpstr>'Catálogo Concep '!e</vt:lpstr>
      <vt:lpstr>' ESP-P-RESM-13-001-23'!G</vt:lpstr>
      <vt:lpstr>' ESP-P-RESM-13-001-23'!H</vt:lpstr>
      <vt:lpstr>' ESP-P-RESM-13-001-23'!Print_Area</vt:lpstr>
      <vt:lpstr>'Catálogo Concep '!Print_Area</vt:lpstr>
      <vt:lpstr>' ESP-P-RESM-13-001-23'!Print_Titles</vt:lpstr>
      <vt:lpstr>'Catálogo Concep '!Print_Titles</vt:lpstr>
      <vt:lpstr>' ESP-P-RESM-13-001-23'!Títulos_a_imprimir</vt:lpstr>
      <vt:lpstr>'Catálogo Concep '!Títulos_a_imprimir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CINTHYA POBLETE RAMIREZ</cp:lastModifiedBy>
  <cp:revision/>
  <cp:lastPrinted>2024-03-13T22:09:46Z</cp:lastPrinted>
  <dcterms:created xsi:type="dcterms:W3CDTF">2004-04-05T19:11:30Z</dcterms:created>
  <dcterms:modified xsi:type="dcterms:W3CDTF">2024-08-19T17:28:58Z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